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00" activeTab="2"/>
  </bookViews>
  <sheets>
    <sheet name="Monday" sheetId="1" r:id="rId1"/>
    <sheet name="Wednesday" sheetId="2" r:id="rId2"/>
    <sheet name="Sunday" sheetId="3" r:id="rId3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<sst xmlns="http://schemas.openxmlformats.org/spreadsheetml/2006/main" count="79" uniqueCount="32">
  <si>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Date </t>
  </si>
  <si>
    <t>1st</t>
  </si>
  <si>
    <t>2nd</t>
  </si>
  <si>
    <t>3rd</t>
  </si>
  <si>
    <t>Series</t>
  </si>
  <si>
    <t>Avg</t>
  </si>
  <si>
    <t>W</t>
  </si>
  <si>
    <t>L</t>
  </si>
  <si>
    <t>S</t>
  </si>
  <si>
    <t>Paid</t>
  </si>
  <si>
    <t>Won</t>
  </si>
  <si>
    <t>Total</t>
  </si>
  <si>
    <t>Average</t>
  </si>
  <si>
    <t>Highest</t>
  </si>
  <si>
    <t>Lowest</t>
  </si>
  <si>
    <t>Win</t>
  </si>
  <si>
    <t>Lose</t>
  </si>
  <si>
    <t>Count</t>
  </si>
  <si>
    <t>3rd &gt; 200</t>
  </si>
  <si>
    <t>2nd &gt; 200</t>
  </si>
  <si>
    <t>1st &gt; 200</t>
  </si>
  <si>
    <t>Series &gt; 600</t>
  </si>
  <si>
    <t>Over Avg</t>
  </si>
  <si>
    <t>Series &gt; 700</t>
  </si>
  <si>
    <t>Week</t>
  </si>
  <si>
    <t>Q1</t>
  </si>
  <si>
    <t>2009 Winter Bowling League at Oak Forest</t>
  </si>
  <si>
    <t>2009 Winter Bowling League at Palos</t>
  </si>
  <si>
    <t>2009 Winter Bowling League at El Mar</t>
  </si>
  <si>
    <t>Q2</t>
  </si>
  <si>
    <t>Q3</t>
  </si>
  <si>
    <t>Q4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</si>
</sst>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m/d/yy;@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"/>
    <numFmt numFmtId="185" formatCode="#,##0.0"/>
  </numFmts>
  <fonts count="13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5" fontId="2" fillId="0" borderId="0" xfId="17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17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17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5" fontId="6" fillId="0" borderId="0" xfId="17" applyNumberFormat="1" applyFont="1" applyAlignment="1">
      <alignment horizontal="center"/>
    </xf>
    <xf numFmtId="167" fontId="7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6" fillId="0" borderId="0" xfId="0" applyNumberFormat="1" applyFont="1" applyAlignment="1" quotePrefix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 quotePrefix="1">
      <alignment horizontal="center"/>
    </xf>
    <xf numFmtId="1" fontId="6" fillId="0" borderId="0" xfId="0" applyNumberFormat="1" applyFont="1" applyAlignment="1" quotePrefix="1">
      <alignment horizontal="center"/>
    </xf>
    <xf numFmtId="167" fontId="7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6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17" applyNumberFormat="1" applyFont="1" applyAlignment="1">
      <alignment/>
    </xf>
    <xf numFmtId="165" fontId="0" fillId="0" borderId="0" xfId="17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2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167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center"/>
    </xf>
    <xf numFmtId="165" fontId="9" fillId="0" borderId="0" xfId="17" applyNumberFormat="1" applyFont="1" applyAlignment="1">
      <alignment horizontal="center"/>
    </xf>
    <xf numFmtId="0" fontId="9" fillId="0" borderId="0" xfId="0" applyFont="1" applyAlignment="1">
      <alignment/>
    </xf>
    <xf numFmtId="164" fontId="3" fillId="0" borderId="0" xfId="2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165" fontId="10" fillId="0" borderId="0" xfId="17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165" fontId="11" fillId="0" borderId="0" xfId="17" applyNumberFormat="1" applyFont="1" applyAlignment="1">
      <alignment horizontal="center"/>
    </xf>
    <xf numFmtId="0" fontId="11" fillId="0" borderId="0" xfId="0" applyFont="1" applyAlignment="1">
      <alignment/>
    </xf>
    <xf numFmtId="164" fontId="10" fillId="0" borderId="0" xfId="2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left"/>
    </xf>
    <xf numFmtId="165" fontId="12" fillId="0" borderId="0" xfId="17" applyNumberFormat="1" applyFont="1" applyAlignment="1">
      <alignment horizontal="center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workbookViewId="0" topLeftCell="A1">
      <selection activeCell="N41" sqref="N41"/>
    </sheetView>
  </sheetViews>
  <sheetFormatPr defaultColWidth="9.140625" defaultRowHeight="12.75"/>
  <cols>
    <col min="1" max="1" width="6.140625" style="14" customWidth="1"/>
    <col min="2" max="2" width="10.140625" style="14" bestFit="1" customWidth="1"/>
    <col min="3" max="6" width="9.140625" style="14" customWidth="1"/>
    <col min="7" max="7" width="10.7109375" style="15" customWidth="1"/>
    <col min="8" max="12" width="9.140625" style="14" customWidth="1"/>
    <col min="13" max="14" width="9.140625" style="16" customWidth="1"/>
    <col min="15" max="15" width="8.7109375" style="14" customWidth="1"/>
    <col min="16" max="16" width="9.57421875" style="14" bestFit="1" customWidth="1"/>
    <col min="17" max="17" width="9.140625" style="14" customWidth="1"/>
    <col min="18" max="18" width="12.00390625" style="14" bestFit="1" customWidth="1"/>
    <col min="19" max="19" width="12.00390625" style="14" customWidth="1"/>
    <col min="20" max="20" width="9.140625" style="17" customWidth="1"/>
    <col min="21" max="16384" width="9.140625" style="14" customWidth="1"/>
  </cols>
  <sheetData>
    <row r="1" ht="18">
      <c r="A1" s="13" t="s">
        <v>27</v>
      </c>
    </row>
    <row r="3" spans="1:20" ht="12.75">
      <c r="A3" s="18" t="s">
        <v>24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9" t="s">
        <v>5</v>
      </c>
      <c r="H3" s="18" t="s">
        <v>6</v>
      </c>
      <c r="I3" s="18" t="s">
        <v>7</v>
      </c>
      <c r="J3" s="18" t="s">
        <v>8</v>
      </c>
      <c r="K3" s="18" t="s">
        <v>15</v>
      </c>
      <c r="L3" s="18" t="s">
        <v>16</v>
      </c>
      <c r="M3" s="20" t="s">
        <v>9</v>
      </c>
      <c r="N3" s="20" t="s">
        <v>10</v>
      </c>
      <c r="O3" s="18" t="s">
        <v>20</v>
      </c>
      <c r="P3" s="18" t="s">
        <v>19</v>
      </c>
      <c r="Q3" s="18" t="s">
        <v>18</v>
      </c>
      <c r="R3" s="18" t="s">
        <v>21</v>
      </c>
      <c r="S3" s="18" t="s">
        <v>23</v>
      </c>
      <c r="T3" s="18" t="s">
        <v>22</v>
      </c>
    </row>
    <row r="4" spans="1:20" s="52" customFormat="1" ht="12.75">
      <c r="A4" s="48">
        <v>1</v>
      </c>
      <c r="B4" s="49">
        <v>40049</v>
      </c>
      <c r="C4" s="48">
        <v>238</v>
      </c>
      <c r="D4" s="48">
        <v>225</v>
      </c>
      <c r="E4" s="48">
        <v>207</v>
      </c>
      <c r="F4" s="48">
        <f aca="true" t="shared" si="0" ref="F4:F35">SUM(C4:E4)</f>
        <v>670</v>
      </c>
      <c r="G4" s="50">
        <f>AVERAGE($C$4:E4)</f>
        <v>223.33333333333334</v>
      </c>
      <c r="H4" s="48">
        <v>3</v>
      </c>
      <c r="I4" s="48">
        <v>0</v>
      </c>
      <c r="J4" s="48">
        <v>1</v>
      </c>
      <c r="K4" s="48">
        <f aca="true" t="shared" si="1" ref="K4:K21">2*H4+J4</f>
        <v>7</v>
      </c>
      <c r="L4" s="48">
        <f aca="true" t="shared" si="2" ref="L4:L37">7-K4</f>
        <v>0</v>
      </c>
      <c r="M4" s="51">
        <v>50</v>
      </c>
      <c r="N4" s="51">
        <v>0</v>
      </c>
      <c r="O4" s="48">
        <f>IF(C4&gt;199,1,0)</f>
        <v>1</v>
      </c>
      <c r="P4" s="48">
        <f>IF(D4&gt;199,1,0)</f>
        <v>1</v>
      </c>
      <c r="Q4" s="48">
        <f>IF(E4&gt;199,1,0)</f>
        <v>1</v>
      </c>
      <c r="R4" s="48">
        <f>IF(F4&gt;600,1,0)</f>
        <v>1</v>
      </c>
      <c r="S4" s="48">
        <f>IF(F4&gt;700,1,0)</f>
        <v>0</v>
      </c>
      <c r="T4" s="48"/>
    </row>
    <row r="5" spans="1:20" s="52" customFormat="1" ht="12.75">
      <c r="A5" s="48">
        <f aca="true" t="shared" si="3" ref="A5:A10">A4+1</f>
        <v>2</v>
      </c>
      <c r="B5" s="49">
        <f>B4+7</f>
        <v>40056</v>
      </c>
      <c r="C5" s="48">
        <v>223</v>
      </c>
      <c r="D5" s="48">
        <v>247</v>
      </c>
      <c r="E5" s="48">
        <v>216</v>
      </c>
      <c r="F5" s="48">
        <f t="shared" si="0"/>
        <v>686</v>
      </c>
      <c r="G5" s="50">
        <f>AVERAGE($C$4:E5)</f>
        <v>226</v>
      </c>
      <c r="H5" s="48">
        <v>2</v>
      </c>
      <c r="I5" s="48">
        <v>1</v>
      </c>
      <c r="J5" s="48">
        <v>1</v>
      </c>
      <c r="K5" s="48">
        <f t="shared" si="1"/>
        <v>5</v>
      </c>
      <c r="L5" s="48">
        <f t="shared" si="2"/>
        <v>2</v>
      </c>
      <c r="M5" s="51">
        <v>42</v>
      </c>
      <c r="N5" s="51">
        <v>85</v>
      </c>
      <c r="O5" s="48">
        <f aca="true" t="shared" si="4" ref="O5:Q6">IF(C5&gt;199,O4+1,O4)</f>
        <v>2</v>
      </c>
      <c r="P5" s="48">
        <f t="shared" si="4"/>
        <v>2</v>
      </c>
      <c r="Q5" s="48">
        <f t="shared" si="4"/>
        <v>2</v>
      </c>
      <c r="R5" s="48">
        <f aca="true" t="shared" si="5" ref="R5:R10">IF(F5&gt;599,R4+1,R4)</f>
        <v>2</v>
      </c>
      <c r="S5" s="48">
        <f aca="true" t="shared" si="6" ref="S5:S10">IF(F5&gt;699,S4+1,S4)</f>
        <v>0</v>
      </c>
      <c r="T5" s="48" t="str">
        <f aca="true" t="shared" si="7" ref="T5:T10">IF(F5&gt;G4*3,"Y","N")</f>
        <v>Y</v>
      </c>
    </row>
    <row r="6" spans="1:20" s="52" customFormat="1" ht="12.75">
      <c r="A6" s="48">
        <f t="shared" si="3"/>
        <v>3</v>
      </c>
      <c r="B6" s="49">
        <v>40070</v>
      </c>
      <c r="C6" s="48">
        <v>226</v>
      </c>
      <c r="D6" s="48">
        <v>247</v>
      </c>
      <c r="E6" s="48">
        <v>227</v>
      </c>
      <c r="F6" s="48">
        <f t="shared" si="0"/>
        <v>700</v>
      </c>
      <c r="G6" s="50">
        <f>AVERAGE($C$4:E6)</f>
        <v>228.44444444444446</v>
      </c>
      <c r="H6" s="48">
        <v>2</v>
      </c>
      <c r="I6" s="48">
        <v>1</v>
      </c>
      <c r="J6" s="48">
        <v>1</v>
      </c>
      <c r="K6" s="48">
        <f t="shared" si="1"/>
        <v>5</v>
      </c>
      <c r="L6" s="48">
        <f t="shared" si="2"/>
        <v>2</v>
      </c>
      <c r="M6" s="51">
        <v>47</v>
      </c>
      <c r="N6" s="51">
        <v>18</v>
      </c>
      <c r="O6" s="48">
        <f t="shared" si="4"/>
        <v>3</v>
      </c>
      <c r="P6" s="48">
        <f t="shared" si="4"/>
        <v>3</v>
      </c>
      <c r="Q6" s="48">
        <f t="shared" si="4"/>
        <v>3</v>
      </c>
      <c r="R6" s="48">
        <f t="shared" si="5"/>
        <v>3</v>
      </c>
      <c r="S6" s="48">
        <f t="shared" si="6"/>
        <v>1</v>
      </c>
      <c r="T6" s="48" t="str">
        <f t="shared" si="7"/>
        <v>Y</v>
      </c>
    </row>
    <row r="7" spans="1:20" s="52" customFormat="1" ht="12.75">
      <c r="A7" s="48">
        <f t="shared" si="3"/>
        <v>4</v>
      </c>
      <c r="B7" s="49">
        <f aca="true" t="shared" si="8" ref="B7:B12">B6+7</f>
        <v>40077</v>
      </c>
      <c r="C7" s="48">
        <v>248</v>
      </c>
      <c r="D7" s="48">
        <v>233</v>
      </c>
      <c r="E7" s="48">
        <v>215</v>
      </c>
      <c r="F7" s="48">
        <f t="shared" si="0"/>
        <v>696</v>
      </c>
      <c r="G7" s="50">
        <f>AVERAGE($C$4:E7)</f>
        <v>229.33333333333334</v>
      </c>
      <c r="H7" s="48">
        <v>2</v>
      </c>
      <c r="I7" s="48">
        <v>1</v>
      </c>
      <c r="J7" s="48">
        <v>0</v>
      </c>
      <c r="K7" s="48">
        <f t="shared" si="1"/>
        <v>4</v>
      </c>
      <c r="L7" s="48">
        <f t="shared" si="2"/>
        <v>3</v>
      </c>
      <c r="M7" s="51">
        <v>47</v>
      </c>
      <c r="N7" s="51">
        <v>10</v>
      </c>
      <c r="O7" s="48">
        <f aca="true" t="shared" si="9" ref="O7:Q8">IF(C7&gt;199,O6+1,O6)</f>
        <v>4</v>
      </c>
      <c r="P7" s="48">
        <f t="shared" si="9"/>
        <v>4</v>
      </c>
      <c r="Q7" s="48">
        <f t="shared" si="9"/>
        <v>4</v>
      </c>
      <c r="R7" s="48">
        <f t="shared" si="5"/>
        <v>4</v>
      </c>
      <c r="S7" s="48">
        <f t="shared" si="6"/>
        <v>1</v>
      </c>
      <c r="T7" s="48" t="str">
        <f t="shared" si="7"/>
        <v>Y</v>
      </c>
    </row>
    <row r="8" spans="1:20" s="52" customFormat="1" ht="12.75">
      <c r="A8" s="48">
        <f t="shared" si="3"/>
        <v>5</v>
      </c>
      <c r="B8" s="49">
        <f t="shared" si="8"/>
        <v>40084</v>
      </c>
      <c r="C8" s="48">
        <v>182</v>
      </c>
      <c r="D8" s="48">
        <v>216</v>
      </c>
      <c r="E8" s="48">
        <v>224</v>
      </c>
      <c r="F8" s="48">
        <f t="shared" si="0"/>
        <v>622</v>
      </c>
      <c r="G8" s="50">
        <f>AVERAGE($C$4:E8)</f>
        <v>224.93333333333334</v>
      </c>
      <c r="H8" s="48">
        <v>0</v>
      </c>
      <c r="I8" s="48">
        <v>3</v>
      </c>
      <c r="J8" s="48">
        <v>0</v>
      </c>
      <c r="K8" s="48">
        <f t="shared" si="1"/>
        <v>0</v>
      </c>
      <c r="L8" s="48">
        <f t="shared" si="2"/>
        <v>7</v>
      </c>
      <c r="M8" s="51">
        <v>47</v>
      </c>
      <c r="N8" s="51">
        <v>0</v>
      </c>
      <c r="O8" s="48">
        <f t="shared" si="9"/>
        <v>4</v>
      </c>
      <c r="P8" s="48">
        <f t="shared" si="9"/>
        <v>5</v>
      </c>
      <c r="Q8" s="48">
        <f t="shared" si="9"/>
        <v>5</v>
      </c>
      <c r="R8" s="48">
        <f t="shared" si="5"/>
        <v>5</v>
      </c>
      <c r="S8" s="48">
        <f t="shared" si="6"/>
        <v>1</v>
      </c>
      <c r="T8" s="48" t="str">
        <f t="shared" si="7"/>
        <v>N</v>
      </c>
    </row>
    <row r="9" spans="1:20" s="52" customFormat="1" ht="12.75">
      <c r="A9" s="48">
        <f t="shared" si="3"/>
        <v>6</v>
      </c>
      <c r="B9" s="49">
        <f t="shared" si="8"/>
        <v>40091</v>
      </c>
      <c r="C9" s="48">
        <v>190</v>
      </c>
      <c r="D9" s="48">
        <v>226</v>
      </c>
      <c r="E9" s="48">
        <v>220</v>
      </c>
      <c r="F9" s="48">
        <f t="shared" si="0"/>
        <v>636</v>
      </c>
      <c r="G9" s="50">
        <f>AVERAGE($C$4:E9)</f>
        <v>222.77777777777777</v>
      </c>
      <c r="H9" s="48">
        <v>1</v>
      </c>
      <c r="I9" s="48">
        <v>2</v>
      </c>
      <c r="J9" s="48">
        <v>0</v>
      </c>
      <c r="K9" s="48">
        <f t="shared" si="1"/>
        <v>2</v>
      </c>
      <c r="L9" s="48">
        <f t="shared" si="2"/>
        <v>5</v>
      </c>
      <c r="M9" s="51">
        <v>47</v>
      </c>
      <c r="N9" s="51">
        <v>0</v>
      </c>
      <c r="O9" s="48">
        <f aca="true" t="shared" si="10" ref="O9:Q10">IF(C9&gt;199,O8+1,O8)</f>
        <v>4</v>
      </c>
      <c r="P9" s="48">
        <f t="shared" si="10"/>
        <v>6</v>
      </c>
      <c r="Q9" s="48">
        <f t="shared" si="10"/>
        <v>6</v>
      </c>
      <c r="R9" s="48">
        <f t="shared" si="5"/>
        <v>6</v>
      </c>
      <c r="S9" s="48">
        <f t="shared" si="6"/>
        <v>1</v>
      </c>
      <c r="T9" s="48" t="str">
        <f t="shared" si="7"/>
        <v>N</v>
      </c>
    </row>
    <row r="10" spans="1:20" s="52" customFormat="1" ht="12.75">
      <c r="A10" s="48">
        <f t="shared" si="3"/>
        <v>7</v>
      </c>
      <c r="B10" s="49">
        <f t="shared" si="8"/>
        <v>40098</v>
      </c>
      <c r="C10" s="48">
        <v>182</v>
      </c>
      <c r="D10" s="48">
        <v>193</v>
      </c>
      <c r="E10" s="48">
        <v>249</v>
      </c>
      <c r="F10" s="48">
        <f t="shared" si="0"/>
        <v>624</v>
      </c>
      <c r="G10" s="50">
        <f>AVERAGE($C$4:E10)</f>
        <v>220.66666666666666</v>
      </c>
      <c r="H10" s="48">
        <v>0</v>
      </c>
      <c r="I10" s="48">
        <v>3</v>
      </c>
      <c r="J10" s="48">
        <v>0</v>
      </c>
      <c r="K10" s="48">
        <f t="shared" si="1"/>
        <v>0</v>
      </c>
      <c r="L10" s="48">
        <f t="shared" si="2"/>
        <v>7</v>
      </c>
      <c r="M10" s="51">
        <v>47</v>
      </c>
      <c r="N10" s="51">
        <v>0</v>
      </c>
      <c r="O10" s="48">
        <f t="shared" si="10"/>
        <v>4</v>
      </c>
      <c r="P10" s="48">
        <f t="shared" si="10"/>
        <v>6</v>
      </c>
      <c r="Q10" s="48">
        <f t="shared" si="10"/>
        <v>7</v>
      </c>
      <c r="R10" s="48">
        <f t="shared" si="5"/>
        <v>7</v>
      </c>
      <c r="S10" s="48">
        <f t="shared" si="6"/>
        <v>1</v>
      </c>
      <c r="T10" s="48" t="str">
        <f t="shared" si="7"/>
        <v>N</v>
      </c>
    </row>
    <row r="11" spans="1:20" s="52" customFormat="1" ht="12.75">
      <c r="A11" s="48">
        <f aca="true" t="shared" si="11" ref="A11:A16">A10+1</f>
        <v>8</v>
      </c>
      <c r="B11" s="49">
        <f t="shared" si="8"/>
        <v>40105</v>
      </c>
      <c r="C11" s="48">
        <v>244</v>
      </c>
      <c r="D11" s="48">
        <v>225</v>
      </c>
      <c r="E11" s="48">
        <v>236</v>
      </c>
      <c r="F11" s="48">
        <f t="shared" si="0"/>
        <v>705</v>
      </c>
      <c r="G11" s="50">
        <f>AVERAGE($C$4:E11)</f>
        <v>222.45833333333334</v>
      </c>
      <c r="H11" s="48">
        <v>1</v>
      </c>
      <c r="I11" s="48">
        <v>2</v>
      </c>
      <c r="J11" s="48">
        <v>0</v>
      </c>
      <c r="K11" s="48">
        <f t="shared" si="1"/>
        <v>2</v>
      </c>
      <c r="L11" s="48">
        <f t="shared" si="2"/>
        <v>5</v>
      </c>
      <c r="M11" s="51">
        <v>47</v>
      </c>
      <c r="N11" s="51">
        <v>30</v>
      </c>
      <c r="O11" s="48">
        <f aca="true" t="shared" si="12" ref="O11:Q12">IF(C11&gt;199,O10+1,O10)</f>
        <v>5</v>
      </c>
      <c r="P11" s="48">
        <f t="shared" si="12"/>
        <v>7</v>
      </c>
      <c r="Q11" s="48">
        <f t="shared" si="12"/>
        <v>8</v>
      </c>
      <c r="R11" s="48">
        <f aca="true" t="shared" si="13" ref="R11:R16">IF(F11&gt;599,R10+1,R10)</f>
        <v>8</v>
      </c>
      <c r="S11" s="48">
        <f aca="true" t="shared" si="14" ref="S11:S16">IF(F11&gt;699,S10+1,S10)</f>
        <v>2</v>
      </c>
      <c r="T11" s="48" t="str">
        <f aca="true" t="shared" si="15" ref="T11:T16">IF(F11&gt;G10*3,"Y","N")</f>
        <v>Y</v>
      </c>
    </row>
    <row r="12" spans="1:20" s="60" customFormat="1" ht="12.75">
      <c r="A12" s="56">
        <f t="shared" si="11"/>
        <v>9</v>
      </c>
      <c r="B12" s="57">
        <f t="shared" si="8"/>
        <v>40112</v>
      </c>
      <c r="C12" s="56">
        <v>233</v>
      </c>
      <c r="D12" s="56">
        <v>235</v>
      </c>
      <c r="E12" s="56">
        <v>300</v>
      </c>
      <c r="F12" s="56">
        <f t="shared" si="0"/>
        <v>768</v>
      </c>
      <c r="G12" s="58">
        <f>AVERAGE($C$4:E12)</f>
        <v>226.1851851851852</v>
      </c>
      <c r="H12" s="56">
        <v>1</v>
      </c>
      <c r="I12" s="56">
        <v>2</v>
      </c>
      <c r="J12" s="56">
        <v>1</v>
      </c>
      <c r="K12" s="56">
        <f t="shared" si="1"/>
        <v>3</v>
      </c>
      <c r="L12" s="56">
        <f t="shared" si="2"/>
        <v>4</v>
      </c>
      <c r="M12" s="59">
        <v>47</v>
      </c>
      <c r="N12" s="59">
        <v>224</v>
      </c>
      <c r="O12" s="56">
        <f t="shared" si="12"/>
        <v>6</v>
      </c>
      <c r="P12" s="56">
        <f t="shared" si="12"/>
        <v>8</v>
      </c>
      <c r="Q12" s="56">
        <f t="shared" si="12"/>
        <v>9</v>
      </c>
      <c r="R12" s="56">
        <f t="shared" si="13"/>
        <v>9</v>
      </c>
      <c r="S12" s="56">
        <f t="shared" si="14"/>
        <v>3</v>
      </c>
      <c r="T12" s="56" t="str">
        <f t="shared" si="15"/>
        <v>Y</v>
      </c>
    </row>
    <row r="13" spans="1:20" s="60" customFormat="1" ht="12.75">
      <c r="A13" s="56">
        <f t="shared" si="11"/>
        <v>10</v>
      </c>
      <c r="B13" s="57">
        <f aca="true" t="shared" si="16" ref="B13:B18">B12+7</f>
        <v>40119</v>
      </c>
      <c r="C13" s="56">
        <v>285</v>
      </c>
      <c r="D13" s="56">
        <v>267</v>
      </c>
      <c r="E13" s="56">
        <v>209</v>
      </c>
      <c r="F13" s="56">
        <f t="shared" si="0"/>
        <v>761</v>
      </c>
      <c r="G13" s="58">
        <f>AVERAGE($C$4:E13)</f>
        <v>228.93333333333334</v>
      </c>
      <c r="H13" s="56">
        <v>2</v>
      </c>
      <c r="I13" s="56">
        <v>1</v>
      </c>
      <c r="J13" s="56">
        <v>0</v>
      </c>
      <c r="K13" s="56">
        <f t="shared" si="1"/>
        <v>4</v>
      </c>
      <c r="L13" s="56">
        <f t="shared" si="2"/>
        <v>3</v>
      </c>
      <c r="M13" s="59">
        <v>47</v>
      </c>
      <c r="N13" s="59">
        <v>20</v>
      </c>
      <c r="O13" s="56">
        <f aca="true" t="shared" si="17" ref="O13:Q14">IF(C13&gt;199,O12+1,O12)</f>
        <v>7</v>
      </c>
      <c r="P13" s="56">
        <f t="shared" si="17"/>
        <v>9</v>
      </c>
      <c r="Q13" s="56">
        <f t="shared" si="17"/>
        <v>10</v>
      </c>
      <c r="R13" s="56">
        <f t="shared" si="13"/>
        <v>10</v>
      </c>
      <c r="S13" s="56">
        <f t="shared" si="14"/>
        <v>4</v>
      </c>
      <c r="T13" s="56" t="str">
        <f t="shared" si="15"/>
        <v>Y</v>
      </c>
    </row>
    <row r="14" spans="1:20" s="60" customFormat="1" ht="12.75">
      <c r="A14" s="56">
        <f t="shared" si="11"/>
        <v>11</v>
      </c>
      <c r="B14" s="57">
        <f t="shared" si="16"/>
        <v>40126</v>
      </c>
      <c r="C14" s="56">
        <v>269</v>
      </c>
      <c r="D14" s="56">
        <v>180</v>
      </c>
      <c r="E14" s="56">
        <v>149</v>
      </c>
      <c r="F14" s="56">
        <f t="shared" si="0"/>
        <v>598</v>
      </c>
      <c r="G14" s="58">
        <f>AVERAGE($C$4:E14)</f>
        <v>226.24242424242425</v>
      </c>
      <c r="H14" s="56">
        <v>1</v>
      </c>
      <c r="I14" s="56">
        <v>2</v>
      </c>
      <c r="J14" s="56">
        <v>1</v>
      </c>
      <c r="K14" s="56">
        <f t="shared" si="1"/>
        <v>3</v>
      </c>
      <c r="L14" s="56">
        <f t="shared" si="2"/>
        <v>4</v>
      </c>
      <c r="M14" s="59">
        <v>47</v>
      </c>
      <c r="N14" s="59">
        <v>81</v>
      </c>
      <c r="O14" s="56">
        <f t="shared" si="17"/>
        <v>8</v>
      </c>
      <c r="P14" s="56">
        <f t="shared" si="17"/>
        <v>9</v>
      </c>
      <c r="Q14" s="56">
        <f t="shared" si="17"/>
        <v>10</v>
      </c>
      <c r="R14" s="56">
        <f t="shared" si="13"/>
        <v>10</v>
      </c>
      <c r="S14" s="56">
        <f t="shared" si="14"/>
        <v>4</v>
      </c>
      <c r="T14" s="56" t="str">
        <f t="shared" si="15"/>
        <v>N</v>
      </c>
    </row>
    <row r="15" spans="1:20" s="60" customFormat="1" ht="12.75">
      <c r="A15" s="56">
        <f t="shared" si="11"/>
        <v>12</v>
      </c>
      <c r="B15" s="57">
        <f t="shared" si="16"/>
        <v>40133</v>
      </c>
      <c r="C15" s="56">
        <v>236</v>
      </c>
      <c r="D15" s="56">
        <v>246</v>
      </c>
      <c r="E15" s="56">
        <v>238</v>
      </c>
      <c r="F15" s="56">
        <f t="shared" si="0"/>
        <v>720</v>
      </c>
      <c r="G15" s="58">
        <f>AVERAGE($C$4:E15)</f>
        <v>227.38888888888889</v>
      </c>
      <c r="H15" s="56">
        <v>3</v>
      </c>
      <c r="I15" s="56">
        <v>0</v>
      </c>
      <c r="J15" s="56">
        <v>1</v>
      </c>
      <c r="K15" s="56">
        <f t="shared" si="1"/>
        <v>7</v>
      </c>
      <c r="L15" s="56">
        <f t="shared" si="2"/>
        <v>0</v>
      </c>
      <c r="M15" s="59">
        <v>47</v>
      </c>
      <c r="N15" s="59">
        <v>10</v>
      </c>
      <c r="O15" s="56">
        <f aca="true" t="shared" si="18" ref="O15:Q16">IF(C15&gt;199,O14+1,O14)</f>
        <v>9</v>
      </c>
      <c r="P15" s="56">
        <f t="shared" si="18"/>
        <v>10</v>
      </c>
      <c r="Q15" s="56">
        <f t="shared" si="18"/>
        <v>11</v>
      </c>
      <c r="R15" s="56">
        <f t="shared" si="13"/>
        <v>11</v>
      </c>
      <c r="S15" s="56">
        <f t="shared" si="14"/>
        <v>5</v>
      </c>
      <c r="T15" s="56" t="str">
        <f t="shared" si="15"/>
        <v>Y</v>
      </c>
    </row>
    <row r="16" spans="1:20" s="60" customFormat="1" ht="12.75">
      <c r="A16" s="56">
        <f t="shared" si="11"/>
        <v>13</v>
      </c>
      <c r="B16" s="57">
        <f t="shared" si="16"/>
        <v>40140</v>
      </c>
      <c r="C16" s="56">
        <v>247</v>
      </c>
      <c r="D16" s="56">
        <v>216</v>
      </c>
      <c r="E16" s="56">
        <v>211</v>
      </c>
      <c r="F16" s="56">
        <f t="shared" si="0"/>
        <v>674</v>
      </c>
      <c r="G16" s="58">
        <f>AVERAGE($C$4:E16)</f>
        <v>227.17948717948718</v>
      </c>
      <c r="H16" s="56">
        <v>1</v>
      </c>
      <c r="I16" s="56">
        <v>2</v>
      </c>
      <c r="J16" s="56">
        <v>0</v>
      </c>
      <c r="K16" s="56">
        <f t="shared" si="1"/>
        <v>2</v>
      </c>
      <c r="L16" s="56">
        <f t="shared" si="2"/>
        <v>5</v>
      </c>
      <c r="M16" s="59">
        <v>47</v>
      </c>
      <c r="N16" s="59">
        <v>10</v>
      </c>
      <c r="O16" s="56">
        <f t="shared" si="18"/>
        <v>10</v>
      </c>
      <c r="P16" s="56">
        <f t="shared" si="18"/>
        <v>11</v>
      </c>
      <c r="Q16" s="56">
        <f t="shared" si="18"/>
        <v>12</v>
      </c>
      <c r="R16" s="56">
        <f t="shared" si="13"/>
        <v>12</v>
      </c>
      <c r="S16" s="56">
        <f t="shared" si="14"/>
        <v>5</v>
      </c>
      <c r="T16" s="56" t="str">
        <f t="shared" si="15"/>
        <v>N</v>
      </c>
    </row>
    <row r="17" spans="1:20" s="60" customFormat="1" ht="12.75">
      <c r="A17" s="56">
        <f aca="true" t="shared" si="19" ref="A17:A22">A16+1</f>
        <v>14</v>
      </c>
      <c r="B17" s="57">
        <f t="shared" si="16"/>
        <v>40147</v>
      </c>
      <c r="C17" s="56">
        <v>213</v>
      </c>
      <c r="D17" s="56">
        <v>236</v>
      </c>
      <c r="E17" s="56">
        <v>280</v>
      </c>
      <c r="F17" s="56">
        <f t="shared" si="0"/>
        <v>729</v>
      </c>
      <c r="G17" s="58">
        <f>AVERAGE($C$4:E17)</f>
        <v>228.3095238095238</v>
      </c>
      <c r="H17" s="56">
        <v>3</v>
      </c>
      <c r="I17" s="56">
        <v>0</v>
      </c>
      <c r="J17" s="56">
        <v>1</v>
      </c>
      <c r="K17" s="56">
        <f t="shared" si="1"/>
        <v>7</v>
      </c>
      <c r="L17" s="56">
        <f t="shared" si="2"/>
        <v>0</v>
      </c>
      <c r="M17" s="59">
        <v>47</v>
      </c>
      <c r="N17" s="59">
        <v>80</v>
      </c>
      <c r="O17" s="56">
        <f aca="true" t="shared" si="20" ref="O17:Q18">IF(C17&gt;199,O16+1,O16)</f>
        <v>11</v>
      </c>
      <c r="P17" s="56">
        <f t="shared" si="20"/>
        <v>12</v>
      </c>
      <c r="Q17" s="56">
        <f t="shared" si="20"/>
        <v>13</v>
      </c>
      <c r="R17" s="56">
        <f aca="true" t="shared" si="21" ref="R17:R22">IF(F17&gt;599,R16+1,R16)</f>
        <v>13</v>
      </c>
      <c r="S17" s="56">
        <f aca="true" t="shared" si="22" ref="S17:S22">IF(F17&gt;699,S16+1,S16)</f>
        <v>6</v>
      </c>
      <c r="T17" s="56" t="str">
        <f aca="true" t="shared" si="23" ref="T17:T22">IF(F17&gt;G16*3,"Y","N")</f>
        <v>Y</v>
      </c>
    </row>
    <row r="18" spans="1:20" s="60" customFormat="1" ht="12.75">
      <c r="A18" s="56">
        <f t="shared" si="19"/>
        <v>15</v>
      </c>
      <c r="B18" s="57">
        <f t="shared" si="16"/>
        <v>40154</v>
      </c>
      <c r="C18" s="56">
        <v>236</v>
      </c>
      <c r="D18" s="56">
        <v>184</v>
      </c>
      <c r="E18" s="56">
        <v>236</v>
      </c>
      <c r="F18" s="56">
        <f t="shared" si="0"/>
        <v>656</v>
      </c>
      <c r="G18" s="58">
        <f>AVERAGE($C$4:E18)</f>
        <v>227.66666666666666</v>
      </c>
      <c r="H18" s="56">
        <v>1</v>
      </c>
      <c r="I18" s="56">
        <v>2</v>
      </c>
      <c r="J18" s="56">
        <v>0</v>
      </c>
      <c r="K18" s="56">
        <f t="shared" si="1"/>
        <v>2</v>
      </c>
      <c r="L18" s="56">
        <f t="shared" si="2"/>
        <v>5</v>
      </c>
      <c r="M18" s="59">
        <v>47</v>
      </c>
      <c r="N18" s="59">
        <v>10</v>
      </c>
      <c r="O18" s="56">
        <f t="shared" si="20"/>
        <v>12</v>
      </c>
      <c r="P18" s="56">
        <f t="shared" si="20"/>
        <v>12</v>
      </c>
      <c r="Q18" s="56">
        <f t="shared" si="20"/>
        <v>14</v>
      </c>
      <c r="R18" s="56">
        <f t="shared" si="21"/>
        <v>14</v>
      </c>
      <c r="S18" s="56">
        <f t="shared" si="22"/>
        <v>6</v>
      </c>
      <c r="T18" s="56" t="str">
        <f t="shared" si="23"/>
        <v>N</v>
      </c>
    </row>
    <row r="19" spans="1:20" s="60" customFormat="1" ht="12.75">
      <c r="A19" s="56">
        <f t="shared" si="19"/>
        <v>16</v>
      </c>
      <c r="B19" s="57">
        <f aca="true" t="shared" si="24" ref="B19:B24">B18+7</f>
        <v>40161</v>
      </c>
      <c r="C19" s="56">
        <v>191</v>
      </c>
      <c r="D19" s="56">
        <v>235</v>
      </c>
      <c r="E19" s="56">
        <v>237</v>
      </c>
      <c r="F19" s="56">
        <f t="shared" si="0"/>
        <v>663</v>
      </c>
      <c r="G19" s="58">
        <f>AVERAGE($C$4:E19)</f>
        <v>227.25</v>
      </c>
      <c r="H19" s="56">
        <v>0</v>
      </c>
      <c r="I19" s="56">
        <v>3</v>
      </c>
      <c r="J19" s="56">
        <v>0</v>
      </c>
      <c r="K19" s="56">
        <f t="shared" si="1"/>
        <v>0</v>
      </c>
      <c r="L19" s="56">
        <f t="shared" si="2"/>
        <v>7</v>
      </c>
      <c r="M19" s="59">
        <v>47</v>
      </c>
      <c r="N19" s="59">
        <v>10</v>
      </c>
      <c r="O19" s="56">
        <f aca="true" t="shared" si="25" ref="O19:Q20">IF(C19&gt;199,O18+1,O18)</f>
        <v>12</v>
      </c>
      <c r="P19" s="56">
        <f t="shared" si="25"/>
        <v>13</v>
      </c>
      <c r="Q19" s="56">
        <f t="shared" si="25"/>
        <v>15</v>
      </c>
      <c r="R19" s="56">
        <f t="shared" si="21"/>
        <v>15</v>
      </c>
      <c r="S19" s="56">
        <f t="shared" si="22"/>
        <v>6</v>
      </c>
      <c r="T19" s="56" t="str">
        <f t="shared" si="23"/>
        <v>N</v>
      </c>
    </row>
    <row r="20" spans="1:20" s="60" customFormat="1" ht="12.75">
      <c r="A20" s="56">
        <f t="shared" si="19"/>
        <v>17</v>
      </c>
      <c r="B20" s="57">
        <f t="shared" si="24"/>
        <v>40168</v>
      </c>
      <c r="C20" s="56">
        <v>210</v>
      </c>
      <c r="D20" s="56">
        <v>202</v>
      </c>
      <c r="E20" s="56">
        <v>245</v>
      </c>
      <c r="F20" s="56">
        <f t="shared" si="0"/>
        <v>657</v>
      </c>
      <c r="G20" s="58">
        <f>AVERAGE($C$4:E20)</f>
        <v>226.76470588235293</v>
      </c>
      <c r="H20" s="56">
        <v>2.5</v>
      </c>
      <c r="I20" s="56">
        <v>0.5</v>
      </c>
      <c r="J20" s="56">
        <v>1</v>
      </c>
      <c r="K20" s="56">
        <f t="shared" si="1"/>
        <v>6</v>
      </c>
      <c r="L20" s="56">
        <f t="shared" si="2"/>
        <v>1</v>
      </c>
      <c r="M20" s="59">
        <v>47</v>
      </c>
      <c r="N20" s="59">
        <v>0</v>
      </c>
      <c r="O20" s="56">
        <f t="shared" si="25"/>
        <v>13</v>
      </c>
      <c r="P20" s="56">
        <f t="shared" si="25"/>
        <v>14</v>
      </c>
      <c r="Q20" s="56">
        <f t="shared" si="25"/>
        <v>16</v>
      </c>
      <c r="R20" s="56">
        <f t="shared" si="21"/>
        <v>16</v>
      </c>
      <c r="S20" s="56">
        <f t="shared" si="22"/>
        <v>6</v>
      </c>
      <c r="T20" s="56" t="str">
        <f t="shared" si="23"/>
        <v>N</v>
      </c>
    </row>
    <row r="21" spans="1:20" s="65" customFormat="1" ht="12.75">
      <c r="A21" s="61">
        <f t="shared" si="19"/>
        <v>18</v>
      </c>
      <c r="B21" s="62">
        <f t="shared" si="24"/>
        <v>40175</v>
      </c>
      <c r="C21" s="61">
        <v>223</v>
      </c>
      <c r="D21" s="61">
        <v>212</v>
      </c>
      <c r="E21" s="61">
        <v>228</v>
      </c>
      <c r="F21" s="61">
        <f t="shared" si="0"/>
        <v>663</v>
      </c>
      <c r="G21" s="63">
        <f>AVERAGE($C$4:E21)</f>
        <v>226.44444444444446</v>
      </c>
      <c r="H21" s="61">
        <v>2</v>
      </c>
      <c r="I21" s="61">
        <v>1</v>
      </c>
      <c r="J21" s="61">
        <v>1</v>
      </c>
      <c r="K21" s="61">
        <f t="shared" si="1"/>
        <v>5</v>
      </c>
      <c r="L21" s="61">
        <f t="shared" si="2"/>
        <v>2</v>
      </c>
      <c r="M21" s="64">
        <v>47</v>
      </c>
      <c r="N21" s="64">
        <v>10</v>
      </c>
      <c r="O21" s="61">
        <f aca="true" t="shared" si="26" ref="O21:Q22">IF(C21&gt;199,O20+1,O20)</f>
        <v>14</v>
      </c>
      <c r="P21" s="61">
        <f t="shared" si="26"/>
        <v>15</v>
      </c>
      <c r="Q21" s="61">
        <f t="shared" si="26"/>
        <v>17</v>
      </c>
      <c r="R21" s="61">
        <f t="shared" si="21"/>
        <v>17</v>
      </c>
      <c r="S21" s="61">
        <f t="shared" si="22"/>
        <v>6</v>
      </c>
      <c r="T21" s="61" t="str">
        <f t="shared" si="23"/>
        <v>N</v>
      </c>
    </row>
    <row r="22" spans="1:20" s="65" customFormat="1" ht="12.75">
      <c r="A22" s="61">
        <f t="shared" si="19"/>
        <v>19</v>
      </c>
      <c r="B22" s="62">
        <f t="shared" si="24"/>
        <v>40182</v>
      </c>
      <c r="C22" s="61">
        <v>224</v>
      </c>
      <c r="D22" s="61">
        <v>235</v>
      </c>
      <c r="E22" s="61">
        <v>209</v>
      </c>
      <c r="F22" s="61">
        <f t="shared" si="0"/>
        <v>668</v>
      </c>
      <c r="G22" s="63">
        <f>AVERAGE($C$4:E22)</f>
        <v>226.24561403508773</v>
      </c>
      <c r="H22" s="61">
        <v>2</v>
      </c>
      <c r="I22" s="61">
        <v>1</v>
      </c>
      <c r="J22" s="61">
        <v>1</v>
      </c>
      <c r="K22" s="61">
        <f aca="true" t="shared" si="27" ref="K22:K37">2*H22+J22</f>
        <v>5</v>
      </c>
      <c r="L22" s="61">
        <f t="shared" si="2"/>
        <v>2</v>
      </c>
      <c r="M22" s="64">
        <v>47</v>
      </c>
      <c r="N22" s="64">
        <v>0</v>
      </c>
      <c r="O22" s="61">
        <f t="shared" si="26"/>
        <v>15</v>
      </c>
      <c r="P22" s="61">
        <f t="shared" si="26"/>
        <v>16</v>
      </c>
      <c r="Q22" s="61">
        <f t="shared" si="26"/>
        <v>18</v>
      </c>
      <c r="R22" s="61">
        <f t="shared" si="21"/>
        <v>18</v>
      </c>
      <c r="S22" s="61">
        <f t="shared" si="22"/>
        <v>6</v>
      </c>
      <c r="T22" s="61" t="str">
        <f t="shared" si="23"/>
        <v>N</v>
      </c>
    </row>
    <row r="23" spans="1:20" s="65" customFormat="1" ht="12.75">
      <c r="A23" s="61">
        <f aca="true" t="shared" si="28" ref="A23:A28">A22+1</f>
        <v>20</v>
      </c>
      <c r="B23" s="62">
        <f t="shared" si="24"/>
        <v>40189</v>
      </c>
      <c r="C23" s="61">
        <v>216</v>
      </c>
      <c r="D23" s="61">
        <v>248</v>
      </c>
      <c r="E23" s="61">
        <v>225</v>
      </c>
      <c r="F23" s="61">
        <f t="shared" si="0"/>
        <v>689</v>
      </c>
      <c r="G23" s="63">
        <f>AVERAGE($C$4:E23)</f>
        <v>226.41666666666666</v>
      </c>
      <c r="H23" s="61">
        <v>1</v>
      </c>
      <c r="I23" s="61">
        <v>2</v>
      </c>
      <c r="J23" s="61">
        <v>0</v>
      </c>
      <c r="K23" s="61">
        <f t="shared" si="27"/>
        <v>2</v>
      </c>
      <c r="L23" s="61">
        <f t="shared" si="2"/>
        <v>5</v>
      </c>
      <c r="M23" s="64">
        <v>47</v>
      </c>
      <c r="N23" s="64">
        <v>20</v>
      </c>
      <c r="O23" s="61">
        <f aca="true" t="shared" si="29" ref="O23:Q24">IF(C23&gt;199,O22+1,O22)</f>
        <v>16</v>
      </c>
      <c r="P23" s="61">
        <f t="shared" si="29"/>
        <v>17</v>
      </c>
      <c r="Q23" s="61">
        <f t="shared" si="29"/>
        <v>19</v>
      </c>
      <c r="R23" s="61">
        <f aca="true" t="shared" si="30" ref="R23:R28">IF(F23&gt;599,R22+1,R22)</f>
        <v>19</v>
      </c>
      <c r="S23" s="61">
        <f aca="true" t="shared" si="31" ref="S23:S28">IF(F23&gt;699,S22+1,S22)</f>
        <v>6</v>
      </c>
      <c r="T23" s="61" t="str">
        <f aca="true" t="shared" si="32" ref="T23:T28">IF(F23&gt;G22*3,"Y","N")</f>
        <v>Y</v>
      </c>
    </row>
    <row r="24" spans="1:20" s="65" customFormat="1" ht="12.75">
      <c r="A24" s="61">
        <f t="shared" si="28"/>
        <v>21</v>
      </c>
      <c r="B24" s="62">
        <f t="shared" si="24"/>
        <v>40196</v>
      </c>
      <c r="C24" s="61">
        <v>234</v>
      </c>
      <c r="D24" s="61">
        <v>237</v>
      </c>
      <c r="E24" s="61">
        <v>290</v>
      </c>
      <c r="F24" s="61">
        <f t="shared" si="0"/>
        <v>761</v>
      </c>
      <c r="G24" s="63">
        <f>AVERAGE($C$4:E24)</f>
        <v>227.71428571428572</v>
      </c>
      <c r="H24" s="61">
        <v>2</v>
      </c>
      <c r="I24" s="61">
        <v>1</v>
      </c>
      <c r="J24" s="61">
        <v>1</v>
      </c>
      <c r="K24" s="61">
        <f t="shared" si="27"/>
        <v>5</v>
      </c>
      <c r="L24" s="61">
        <f t="shared" si="2"/>
        <v>2</v>
      </c>
      <c r="M24" s="64">
        <v>47</v>
      </c>
      <c r="N24" s="64">
        <v>237</v>
      </c>
      <c r="O24" s="61">
        <f t="shared" si="29"/>
        <v>17</v>
      </c>
      <c r="P24" s="61">
        <f t="shared" si="29"/>
        <v>18</v>
      </c>
      <c r="Q24" s="61">
        <f t="shared" si="29"/>
        <v>20</v>
      </c>
      <c r="R24" s="61">
        <f t="shared" si="30"/>
        <v>20</v>
      </c>
      <c r="S24" s="61">
        <f t="shared" si="31"/>
        <v>7</v>
      </c>
      <c r="T24" s="61" t="str">
        <f t="shared" si="32"/>
        <v>Y</v>
      </c>
    </row>
    <row r="25" spans="1:20" s="65" customFormat="1" ht="12.75">
      <c r="A25" s="61">
        <f t="shared" si="28"/>
        <v>22</v>
      </c>
      <c r="B25" s="62">
        <f aca="true" t="shared" si="33" ref="B25:B30">B24+7</f>
        <v>40203</v>
      </c>
      <c r="C25" s="61">
        <v>216</v>
      </c>
      <c r="D25" s="61">
        <v>191</v>
      </c>
      <c r="E25" s="61">
        <v>210</v>
      </c>
      <c r="F25" s="61">
        <f t="shared" si="0"/>
        <v>617</v>
      </c>
      <c r="G25" s="63">
        <f>AVERAGE($C$4:E25)</f>
        <v>226.71212121212122</v>
      </c>
      <c r="H25" s="61">
        <v>2</v>
      </c>
      <c r="I25" s="61">
        <v>1</v>
      </c>
      <c r="J25" s="61">
        <v>1</v>
      </c>
      <c r="K25" s="61">
        <f t="shared" si="27"/>
        <v>5</v>
      </c>
      <c r="L25" s="61">
        <f t="shared" si="2"/>
        <v>2</v>
      </c>
      <c r="M25" s="64">
        <v>47</v>
      </c>
      <c r="N25" s="64">
        <v>0</v>
      </c>
      <c r="O25" s="61">
        <f aca="true" t="shared" si="34" ref="O25:Q26">IF(C25&gt;199,O24+1,O24)</f>
        <v>18</v>
      </c>
      <c r="P25" s="61">
        <f t="shared" si="34"/>
        <v>18</v>
      </c>
      <c r="Q25" s="61">
        <f t="shared" si="34"/>
        <v>21</v>
      </c>
      <c r="R25" s="61">
        <f t="shared" si="30"/>
        <v>21</v>
      </c>
      <c r="S25" s="61">
        <f t="shared" si="31"/>
        <v>7</v>
      </c>
      <c r="T25" s="61" t="str">
        <f t="shared" si="32"/>
        <v>N</v>
      </c>
    </row>
    <row r="26" spans="1:20" s="65" customFormat="1" ht="12.75">
      <c r="A26" s="61">
        <f t="shared" si="28"/>
        <v>23</v>
      </c>
      <c r="B26" s="62">
        <f t="shared" si="33"/>
        <v>40210</v>
      </c>
      <c r="C26" s="61">
        <v>234</v>
      </c>
      <c r="D26" s="61">
        <v>221</v>
      </c>
      <c r="E26" s="61">
        <v>247</v>
      </c>
      <c r="F26" s="61">
        <f t="shared" si="0"/>
        <v>702</v>
      </c>
      <c r="G26" s="63">
        <f>AVERAGE($C$4:E26)</f>
        <v>227.02898550724638</v>
      </c>
      <c r="H26" s="61">
        <v>0</v>
      </c>
      <c r="I26" s="61">
        <v>3</v>
      </c>
      <c r="J26" s="61">
        <v>0</v>
      </c>
      <c r="K26" s="61">
        <f t="shared" si="27"/>
        <v>0</v>
      </c>
      <c r="L26" s="61">
        <f t="shared" si="2"/>
        <v>7</v>
      </c>
      <c r="M26" s="64">
        <v>60</v>
      </c>
      <c r="N26" s="64">
        <v>30</v>
      </c>
      <c r="O26" s="61">
        <f t="shared" si="34"/>
        <v>19</v>
      </c>
      <c r="P26" s="61">
        <f t="shared" si="34"/>
        <v>19</v>
      </c>
      <c r="Q26" s="61">
        <f t="shared" si="34"/>
        <v>22</v>
      </c>
      <c r="R26" s="61">
        <f t="shared" si="30"/>
        <v>22</v>
      </c>
      <c r="S26" s="61">
        <f t="shared" si="31"/>
        <v>8</v>
      </c>
      <c r="T26" s="61" t="str">
        <f t="shared" si="32"/>
        <v>Y</v>
      </c>
    </row>
    <row r="27" spans="1:20" s="65" customFormat="1" ht="12.75">
      <c r="A27" s="61">
        <f t="shared" si="28"/>
        <v>24</v>
      </c>
      <c r="B27" s="62">
        <f t="shared" si="33"/>
        <v>40217</v>
      </c>
      <c r="C27" s="61">
        <v>215</v>
      </c>
      <c r="D27" s="61">
        <v>238</v>
      </c>
      <c r="E27" s="61">
        <v>242</v>
      </c>
      <c r="F27" s="61">
        <f t="shared" si="0"/>
        <v>695</v>
      </c>
      <c r="G27" s="63">
        <f>AVERAGE($C$4:E27)</f>
        <v>227.22222222222223</v>
      </c>
      <c r="H27" s="61">
        <v>1</v>
      </c>
      <c r="I27" s="61">
        <v>2</v>
      </c>
      <c r="J27" s="61">
        <v>1</v>
      </c>
      <c r="K27" s="61">
        <f t="shared" si="27"/>
        <v>3</v>
      </c>
      <c r="L27" s="61">
        <f t="shared" si="2"/>
        <v>4</v>
      </c>
      <c r="M27" s="64">
        <v>60</v>
      </c>
      <c r="N27" s="64">
        <v>10</v>
      </c>
      <c r="O27" s="61">
        <f aca="true" t="shared" si="35" ref="O27:Q28">IF(C27&gt;199,O26+1,O26)</f>
        <v>20</v>
      </c>
      <c r="P27" s="61">
        <f t="shared" si="35"/>
        <v>20</v>
      </c>
      <c r="Q27" s="61">
        <f t="shared" si="35"/>
        <v>23</v>
      </c>
      <c r="R27" s="61">
        <f t="shared" si="30"/>
        <v>23</v>
      </c>
      <c r="S27" s="61">
        <f t="shared" si="31"/>
        <v>8</v>
      </c>
      <c r="T27" s="61" t="str">
        <f t="shared" si="32"/>
        <v>Y</v>
      </c>
    </row>
    <row r="28" spans="1:20" s="65" customFormat="1" ht="12.75">
      <c r="A28" s="61">
        <f t="shared" si="28"/>
        <v>25</v>
      </c>
      <c r="B28" s="62">
        <f t="shared" si="33"/>
        <v>40224</v>
      </c>
      <c r="C28" s="61">
        <v>247</v>
      </c>
      <c r="D28" s="61">
        <v>255</v>
      </c>
      <c r="E28" s="61">
        <v>224</v>
      </c>
      <c r="F28" s="61">
        <f t="shared" si="0"/>
        <v>726</v>
      </c>
      <c r="G28" s="63">
        <f>AVERAGE($C$4:E28)</f>
        <v>227.81333333333333</v>
      </c>
      <c r="H28" s="61">
        <v>2</v>
      </c>
      <c r="I28" s="61">
        <v>1</v>
      </c>
      <c r="J28" s="61">
        <v>1</v>
      </c>
      <c r="K28" s="61">
        <f t="shared" si="27"/>
        <v>5</v>
      </c>
      <c r="L28" s="61">
        <f t="shared" si="2"/>
        <v>2</v>
      </c>
      <c r="M28" s="64">
        <v>60</v>
      </c>
      <c r="N28" s="64">
        <v>10</v>
      </c>
      <c r="O28" s="61">
        <f t="shared" si="35"/>
        <v>21</v>
      </c>
      <c r="P28" s="61">
        <f t="shared" si="35"/>
        <v>21</v>
      </c>
      <c r="Q28" s="61">
        <f t="shared" si="35"/>
        <v>24</v>
      </c>
      <c r="R28" s="61">
        <f t="shared" si="30"/>
        <v>24</v>
      </c>
      <c r="S28" s="61">
        <f t="shared" si="31"/>
        <v>9</v>
      </c>
      <c r="T28" s="61" t="str">
        <f t="shared" si="32"/>
        <v>Y</v>
      </c>
    </row>
    <row r="29" spans="1:20" s="71" customFormat="1" ht="12.75">
      <c r="A29" s="68">
        <f aca="true" t="shared" si="36" ref="A29:A34">A28+1</f>
        <v>26</v>
      </c>
      <c r="B29" s="69">
        <f t="shared" si="33"/>
        <v>40231</v>
      </c>
      <c r="C29" s="68">
        <v>208</v>
      </c>
      <c r="D29" s="68">
        <v>199</v>
      </c>
      <c r="E29" s="68">
        <v>258</v>
      </c>
      <c r="F29" s="68">
        <f t="shared" si="0"/>
        <v>665</v>
      </c>
      <c r="G29" s="67">
        <f>AVERAGE($C$4:E29)</f>
        <v>227.57692307692307</v>
      </c>
      <c r="H29" s="68">
        <v>1</v>
      </c>
      <c r="I29" s="68">
        <v>2</v>
      </c>
      <c r="J29" s="68">
        <v>0</v>
      </c>
      <c r="K29" s="68">
        <f t="shared" si="27"/>
        <v>2</v>
      </c>
      <c r="L29" s="68">
        <f t="shared" si="2"/>
        <v>5</v>
      </c>
      <c r="M29" s="70">
        <v>60</v>
      </c>
      <c r="N29" s="70">
        <v>10</v>
      </c>
      <c r="O29" s="68">
        <f aca="true" t="shared" si="37" ref="O29:Q30">IF(C29&gt;199,O28+1,O28)</f>
        <v>22</v>
      </c>
      <c r="P29" s="68">
        <f t="shared" si="37"/>
        <v>21</v>
      </c>
      <c r="Q29" s="68">
        <f t="shared" si="37"/>
        <v>25</v>
      </c>
      <c r="R29" s="68">
        <f aca="true" t="shared" si="38" ref="R29:R34">IF(F29&gt;599,R28+1,R28)</f>
        <v>25</v>
      </c>
      <c r="S29" s="68">
        <f aca="true" t="shared" si="39" ref="S29:S34">IF(F29&gt;699,S28+1,S28)</f>
        <v>9</v>
      </c>
      <c r="T29" s="68" t="str">
        <f aca="true" t="shared" si="40" ref="T29:T34">IF(F29&gt;G28*3,"Y","N")</f>
        <v>N</v>
      </c>
    </row>
    <row r="30" spans="1:20" s="71" customFormat="1" ht="12.75">
      <c r="A30" s="68">
        <f t="shared" si="36"/>
        <v>27</v>
      </c>
      <c r="B30" s="69">
        <f t="shared" si="33"/>
        <v>40238</v>
      </c>
      <c r="C30" s="68">
        <v>236</v>
      </c>
      <c r="D30" s="68">
        <v>212</v>
      </c>
      <c r="E30" s="68">
        <v>279</v>
      </c>
      <c r="F30" s="68">
        <f t="shared" si="0"/>
        <v>727</v>
      </c>
      <c r="G30" s="67">
        <f>AVERAGE($C$4:E30)</f>
        <v>228.12345679012347</v>
      </c>
      <c r="H30" s="68">
        <v>1</v>
      </c>
      <c r="I30" s="68">
        <v>2</v>
      </c>
      <c r="J30" s="68">
        <v>0</v>
      </c>
      <c r="K30" s="68">
        <f t="shared" si="27"/>
        <v>2</v>
      </c>
      <c r="L30" s="68">
        <f t="shared" si="2"/>
        <v>5</v>
      </c>
      <c r="M30" s="70">
        <v>50</v>
      </c>
      <c r="N30" s="70">
        <v>168</v>
      </c>
      <c r="O30" s="68">
        <f t="shared" si="37"/>
        <v>23</v>
      </c>
      <c r="P30" s="68">
        <f t="shared" si="37"/>
        <v>22</v>
      </c>
      <c r="Q30" s="68">
        <f t="shared" si="37"/>
        <v>26</v>
      </c>
      <c r="R30" s="68">
        <f t="shared" si="38"/>
        <v>26</v>
      </c>
      <c r="S30" s="68">
        <f t="shared" si="39"/>
        <v>10</v>
      </c>
      <c r="T30" s="68" t="str">
        <f t="shared" si="40"/>
        <v>Y</v>
      </c>
    </row>
    <row r="31" spans="1:20" s="71" customFormat="1" ht="12.75">
      <c r="A31" s="68">
        <f t="shared" si="36"/>
        <v>28</v>
      </c>
      <c r="B31" s="69">
        <f aca="true" t="shared" si="41" ref="B31:B38">B30+7</f>
        <v>40245</v>
      </c>
      <c r="C31" s="68">
        <v>279</v>
      </c>
      <c r="D31" s="68">
        <v>247</v>
      </c>
      <c r="E31" s="68">
        <v>267</v>
      </c>
      <c r="F31" s="68">
        <f t="shared" si="0"/>
        <v>793</v>
      </c>
      <c r="G31" s="67">
        <f>AVERAGE($C$4:E31)</f>
        <v>229.41666666666666</v>
      </c>
      <c r="H31" s="68">
        <v>2</v>
      </c>
      <c r="I31" s="68">
        <v>1</v>
      </c>
      <c r="J31" s="68">
        <v>1</v>
      </c>
      <c r="K31" s="68">
        <f t="shared" si="27"/>
        <v>5</v>
      </c>
      <c r="L31" s="68">
        <f t="shared" si="2"/>
        <v>2</v>
      </c>
      <c r="M31" s="70">
        <v>50</v>
      </c>
      <c r="N31" s="70">
        <v>155</v>
      </c>
      <c r="O31" s="68">
        <f aca="true" t="shared" si="42" ref="O31:Q32">IF(C31&gt;199,O30+1,O30)</f>
        <v>24</v>
      </c>
      <c r="P31" s="68">
        <f t="shared" si="42"/>
        <v>23</v>
      </c>
      <c r="Q31" s="68">
        <f t="shared" si="42"/>
        <v>27</v>
      </c>
      <c r="R31" s="68">
        <f t="shared" si="38"/>
        <v>27</v>
      </c>
      <c r="S31" s="68">
        <f t="shared" si="39"/>
        <v>11</v>
      </c>
      <c r="T31" s="68" t="str">
        <f t="shared" si="40"/>
        <v>Y</v>
      </c>
    </row>
    <row r="32" spans="1:20" s="71" customFormat="1" ht="12.75">
      <c r="A32" s="68">
        <f t="shared" si="36"/>
        <v>29</v>
      </c>
      <c r="B32" s="69">
        <f t="shared" si="41"/>
        <v>40252</v>
      </c>
      <c r="C32" s="68">
        <v>199</v>
      </c>
      <c r="D32" s="68">
        <v>217</v>
      </c>
      <c r="E32" s="68">
        <v>269</v>
      </c>
      <c r="F32" s="68">
        <f t="shared" si="0"/>
        <v>685</v>
      </c>
      <c r="G32" s="67">
        <f>AVERAGE($C$4:E32)</f>
        <v>229.3793103448276</v>
      </c>
      <c r="H32" s="68">
        <v>1</v>
      </c>
      <c r="I32" s="68">
        <v>2</v>
      </c>
      <c r="J32" s="68">
        <v>0</v>
      </c>
      <c r="K32" s="68">
        <f t="shared" si="27"/>
        <v>2</v>
      </c>
      <c r="L32" s="68">
        <f t="shared" si="2"/>
        <v>5</v>
      </c>
      <c r="M32" s="70">
        <v>53</v>
      </c>
      <c r="N32" s="70">
        <v>67</v>
      </c>
      <c r="O32" s="68">
        <f t="shared" si="42"/>
        <v>24</v>
      </c>
      <c r="P32" s="68">
        <f t="shared" si="42"/>
        <v>24</v>
      </c>
      <c r="Q32" s="68">
        <f t="shared" si="42"/>
        <v>28</v>
      </c>
      <c r="R32" s="68">
        <f t="shared" si="38"/>
        <v>28</v>
      </c>
      <c r="S32" s="68">
        <f t="shared" si="39"/>
        <v>11</v>
      </c>
      <c r="T32" s="68" t="str">
        <f t="shared" si="40"/>
        <v>N</v>
      </c>
    </row>
    <row r="33" spans="1:20" s="71" customFormat="1" ht="12.75">
      <c r="A33" s="68">
        <f t="shared" si="36"/>
        <v>30</v>
      </c>
      <c r="B33" s="69">
        <f t="shared" si="41"/>
        <v>40259</v>
      </c>
      <c r="C33" s="68">
        <v>234</v>
      </c>
      <c r="D33" s="68">
        <v>186</v>
      </c>
      <c r="E33" s="68">
        <v>258</v>
      </c>
      <c r="F33" s="68">
        <f t="shared" si="0"/>
        <v>678</v>
      </c>
      <c r="G33" s="67">
        <f>AVERAGE($C$4:E33)</f>
        <v>229.26666666666668</v>
      </c>
      <c r="H33" s="68">
        <v>2</v>
      </c>
      <c r="I33" s="68">
        <v>1</v>
      </c>
      <c r="J33" s="68">
        <v>1</v>
      </c>
      <c r="K33" s="68">
        <f t="shared" si="27"/>
        <v>5</v>
      </c>
      <c r="L33" s="68">
        <f t="shared" si="2"/>
        <v>2</v>
      </c>
      <c r="M33" s="70">
        <v>73</v>
      </c>
      <c r="N33" s="70">
        <v>10</v>
      </c>
      <c r="O33" s="68">
        <f aca="true" t="shared" si="43" ref="O33:Q34">IF(C33&gt;199,O32+1,O32)</f>
        <v>25</v>
      </c>
      <c r="P33" s="68">
        <f t="shared" si="43"/>
        <v>24</v>
      </c>
      <c r="Q33" s="68">
        <f t="shared" si="43"/>
        <v>29</v>
      </c>
      <c r="R33" s="68">
        <f t="shared" si="38"/>
        <v>29</v>
      </c>
      <c r="S33" s="68">
        <f t="shared" si="39"/>
        <v>11</v>
      </c>
      <c r="T33" s="68" t="str">
        <f t="shared" si="40"/>
        <v>N</v>
      </c>
    </row>
    <row r="34" spans="1:20" s="71" customFormat="1" ht="12.75">
      <c r="A34" s="68">
        <f t="shared" si="36"/>
        <v>31</v>
      </c>
      <c r="B34" s="69">
        <f t="shared" si="41"/>
        <v>40266</v>
      </c>
      <c r="C34" s="68">
        <v>222</v>
      </c>
      <c r="D34" s="68">
        <v>256</v>
      </c>
      <c r="E34" s="68">
        <v>211</v>
      </c>
      <c r="F34" s="68">
        <f t="shared" si="0"/>
        <v>689</v>
      </c>
      <c r="G34" s="67">
        <f>AVERAGE($C$4:E34)</f>
        <v>229.27956989247312</v>
      </c>
      <c r="H34" s="68">
        <v>2</v>
      </c>
      <c r="I34" s="68">
        <v>1</v>
      </c>
      <c r="J34" s="68">
        <v>1</v>
      </c>
      <c r="K34" s="68">
        <f t="shared" si="27"/>
        <v>5</v>
      </c>
      <c r="L34" s="68">
        <f t="shared" si="2"/>
        <v>2</v>
      </c>
      <c r="M34" s="70">
        <v>47</v>
      </c>
      <c r="N34" s="70">
        <v>0</v>
      </c>
      <c r="O34" s="68">
        <f t="shared" si="43"/>
        <v>26</v>
      </c>
      <c r="P34" s="68">
        <f t="shared" si="43"/>
        <v>25</v>
      </c>
      <c r="Q34" s="68">
        <f t="shared" si="43"/>
        <v>30</v>
      </c>
      <c r="R34" s="68">
        <f t="shared" si="38"/>
        <v>30</v>
      </c>
      <c r="S34" s="68">
        <f t="shared" si="39"/>
        <v>11</v>
      </c>
      <c r="T34" s="68" t="str">
        <f t="shared" si="40"/>
        <v>Y</v>
      </c>
    </row>
    <row r="35" spans="1:20" s="71" customFormat="1" ht="12.75">
      <c r="A35" s="68">
        <f>A34+1</f>
        <v>32</v>
      </c>
      <c r="B35" s="69">
        <f t="shared" si="41"/>
        <v>40273</v>
      </c>
      <c r="C35" s="68">
        <v>205</v>
      </c>
      <c r="D35" s="68">
        <v>245</v>
      </c>
      <c r="E35" s="68">
        <v>279</v>
      </c>
      <c r="F35" s="68">
        <f t="shared" si="0"/>
        <v>729</v>
      </c>
      <c r="G35" s="67">
        <f>AVERAGE($C$4:E35)</f>
        <v>229.70833333333334</v>
      </c>
      <c r="H35" s="68">
        <v>3</v>
      </c>
      <c r="I35" s="68">
        <v>0</v>
      </c>
      <c r="J35" s="68">
        <v>1</v>
      </c>
      <c r="K35" s="68">
        <f t="shared" si="27"/>
        <v>7</v>
      </c>
      <c r="L35" s="68">
        <f t="shared" si="2"/>
        <v>0</v>
      </c>
      <c r="M35" s="70">
        <v>50</v>
      </c>
      <c r="N35" s="70">
        <v>95</v>
      </c>
      <c r="O35" s="68">
        <f aca="true" t="shared" si="44" ref="O35:Q37">IF(C35&gt;199,O34+1,O34)</f>
        <v>27</v>
      </c>
      <c r="P35" s="68">
        <f t="shared" si="44"/>
        <v>26</v>
      </c>
      <c r="Q35" s="68">
        <f t="shared" si="44"/>
        <v>31</v>
      </c>
      <c r="R35" s="68">
        <f>IF(F35&gt;599,R34+1,R34)</f>
        <v>31</v>
      </c>
      <c r="S35" s="68">
        <f>IF(F35&gt;699,S34+1,S34)</f>
        <v>12</v>
      </c>
      <c r="T35" s="68" t="str">
        <f>IF(F35&gt;G34*3,"Y","N")</f>
        <v>Y</v>
      </c>
    </row>
    <row r="36" spans="1:20" s="71" customFormat="1" ht="12.75">
      <c r="A36" s="68">
        <f>A35+1</f>
        <v>33</v>
      </c>
      <c r="B36" s="69">
        <f t="shared" si="41"/>
        <v>40280</v>
      </c>
      <c r="C36" s="68"/>
      <c r="D36" s="68"/>
      <c r="E36" s="68"/>
      <c r="F36" s="68"/>
      <c r="G36" s="67">
        <f>AVERAGE($C$4:E36)</f>
        <v>229.70833333333334</v>
      </c>
      <c r="H36" s="68">
        <v>3</v>
      </c>
      <c r="I36" s="68">
        <v>0</v>
      </c>
      <c r="J36" s="68">
        <v>1</v>
      </c>
      <c r="K36" s="68">
        <f t="shared" si="27"/>
        <v>7</v>
      </c>
      <c r="L36" s="68">
        <f t="shared" si="2"/>
        <v>0</v>
      </c>
      <c r="M36" s="70">
        <v>0</v>
      </c>
      <c r="N36" s="70">
        <v>0</v>
      </c>
      <c r="O36" s="68">
        <f t="shared" si="44"/>
        <v>27</v>
      </c>
      <c r="P36" s="68">
        <f t="shared" si="44"/>
        <v>26</v>
      </c>
      <c r="Q36" s="68">
        <f t="shared" si="44"/>
        <v>31</v>
      </c>
      <c r="R36" s="68">
        <f>IF(F36&gt;599,R35+1,R35)</f>
        <v>31</v>
      </c>
      <c r="S36" s="68">
        <f>IF(F36&gt;699,S35+1,S35)</f>
        <v>12</v>
      </c>
      <c r="T36" s="68" t="str">
        <f>IF(F36&gt;G35*3,"Y","N")</f>
        <v>N</v>
      </c>
    </row>
    <row r="37" spans="1:20" s="71" customFormat="1" ht="12.75">
      <c r="A37" s="68">
        <f>A36+1</f>
        <v>34</v>
      </c>
      <c r="B37" s="69">
        <f t="shared" si="41"/>
        <v>40287</v>
      </c>
      <c r="C37" s="68">
        <v>257</v>
      </c>
      <c r="D37" s="68">
        <v>259</v>
      </c>
      <c r="E37" s="68">
        <v>258</v>
      </c>
      <c r="F37" s="68">
        <f>SUM(C37:E37)</f>
        <v>774</v>
      </c>
      <c r="G37" s="67">
        <f>AVERAGE($C$4:E37)</f>
        <v>230.56565656565655</v>
      </c>
      <c r="H37" s="68">
        <v>0</v>
      </c>
      <c r="I37" s="68">
        <v>3</v>
      </c>
      <c r="J37" s="68">
        <v>0</v>
      </c>
      <c r="K37" s="68">
        <f t="shared" si="27"/>
        <v>0</v>
      </c>
      <c r="L37" s="68">
        <f t="shared" si="2"/>
        <v>7</v>
      </c>
      <c r="M37" s="70">
        <v>41</v>
      </c>
      <c r="N37" s="70">
        <v>30</v>
      </c>
      <c r="O37" s="68">
        <f t="shared" si="44"/>
        <v>28</v>
      </c>
      <c r="P37" s="68">
        <f t="shared" si="44"/>
        <v>27</v>
      </c>
      <c r="Q37" s="68">
        <f t="shared" si="44"/>
        <v>32</v>
      </c>
      <c r="R37" s="68">
        <f>IF(F37&gt;599,R36+1,R36)</f>
        <v>32</v>
      </c>
      <c r="S37" s="68">
        <f>IF(F37&gt;699,S36+1,S36)</f>
        <v>13</v>
      </c>
      <c r="T37" s="68" t="str">
        <f>IF(F37&gt;G36*3,"Y","N")</f>
        <v>Y</v>
      </c>
    </row>
    <row r="38" spans="1:20" s="71" customFormat="1" ht="12.75">
      <c r="A38" s="68">
        <f>A37+1</f>
        <v>35</v>
      </c>
      <c r="B38" s="69">
        <f t="shared" si="41"/>
        <v>40294</v>
      </c>
      <c r="C38" s="68">
        <v>224</v>
      </c>
      <c r="D38" s="68">
        <v>226</v>
      </c>
      <c r="E38" s="68">
        <v>187</v>
      </c>
      <c r="F38" s="68">
        <f>SUM(C38:E38)</f>
        <v>637</v>
      </c>
      <c r="G38" s="67">
        <f>AVERAGE($C$4:E38)</f>
        <v>230.02941176470588</v>
      </c>
      <c r="H38" s="68"/>
      <c r="I38" s="68"/>
      <c r="J38" s="68"/>
      <c r="K38" s="68"/>
      <c r="L38" s="68"/>
      <c r="M38" s="70">
        <v>31</v>
      </c>
      <c r="N38" s="70">
        <v>364</v>
      </c>
      <c r="O38" s="68">
        <f>IF(C38&gt;199,O37+1,O37)</f>
        <v>29</v>
      </c>
      <c r="P38" s="68">
        <f>IF(D38&gt;199,P37+1,P37)</f>
        <v>28</v>
      </c>
      <c r="Q38" s="68">
        <f>IF(E38&gt;199,Q37+1,Q37)</f>
        <v>32</v>
      </c>
      <c r="R38" s="68">
        <f>IF(F38&gt;599,R37+1,R37)</f>
        <v>33</v>
      </c>
      <c r="S38" s="68">
        <f>IF(F38&gt;699,S37+1,S37)</f>
        <v>13</v>
      </c>
      <c r="T38" s="68" t="str">
        <f>IF(F38&gt;G37*3,"Y","N")</f>
        <v>N</v>
      </c>
    </row>
    <row r="39" spans="1:20" s="71" customFormat="1" ht="12.75">
      <c r="A39" s="68"/>
      <c r="B39" s="69"/>
      <c r="C39" s="68"/>
      <c r="D39" s="68"/>
      <c r="E39" s="68"/>
      <c r="F39" s="68"/>
      <c r="G39" s="67"/>
      <c r="H39" s="68"/>
      <c r="I39" s="68"/>
      <c r="J39" s="68"/>
      <c r="K39" s="68"/>
      <c r="L39" s="68"/>
      <c r="M39" s="70"/>
      <c r="N39" s="70"/>
      <c r="O39" s="68"/>
      <c r="P39" s="68"/>
      <c r="Q39" s="68"/>
      <c r="R39" s="68"/>
      <c r="S39" s="68"/>
      <c r="T39" s="68"/>
    </row>
    <row r="40" spans="1:19" ht="12.75">
      <c r="A40" s="24" t="s">
        <v>11</v>
      </c>
      <c r="C40" s="17">
        <f>SUM(C$4:C39)</f>
        <v>7726</v>
      </c>
      <c r="D40" s="17">
        <f>SUM(D$4:D39)</f>
        <v>7697</v>
      </c>
      <c r="E40" s="17">
        <f>SUM(E$4:E39)</f>
        <v>8040</v>
      </c>
      <c r="F40" s="17">
        <f>SUM(F$4:F39)</f>
        <v>23463</v>
      </c>
      <c r="G40" s="50" t="s">
        <v>25</v>
      </c>
      <c r="H40" s="48">
        <f>SUM(H$4:H11)</f>
        <v>11</v>
      </c>
      <c r="I40" s="48">
        <f>SUM(I$4:I11)</f>
        <v>13</v>
      </c>
      <c r="J40" s="48">
        <f>SUM(J$4:J11)</f>
        <v>3</v>
      </c>
      <c r="K40" s="48">
        <f>SUM(K$4:K11)</f>
        <v>25</v>
      </c>
      <c r="L40" s="48">
        <f>SUM(L$4:L11)</f>
        <v>31</v>
      </c>
      <c r="M40" s="25">
        <f>SUM(M$4:M39)</f>
        <v>1667</v>
      </c>
      <c r="N40" s="25">
        <f>SUM(N$4:N39)</f>
        <v>1804</v>
      </c>
      <c r="O40" s="17"/>
      <c r="P40" s="17"/>
      <c r="Q40" s="17"/>
      <c r="R40" s="17"/>
      <c r="S40" s="17"/>
    </row>
    <row r="41" spans="1:19" ht="12.75">
      <c r="A41" s="24" t="s">
        <v>12</v>
      </c>
      <c r="C41" s="22">
        <f>AVERAGE(C$4:C39)</f>
        <v>227.23529411764707</v>
      </c>
      <c r="D41" s="22">
        <f>AVERAGE(D$4:D39)</f>
        <v>226.38235294117646</v>
      </c>
      <c r="E41" s="22">
        <f>AVERAGE(E$4:E39)</f>
        <v>236.47058823529412</v>
      </c>
      <c r="F41" s="22">
        <f>AVERAGE(F$4:F39)</f>
        <v>690.0882352941177</v>
      </c>
      <c r="G41" s="50"/>
      <c r="H41" s="50">
        <f>AVERAGE(H$4:H11)</f>
        <v>1.375</v>
      </c>
      <c r="I41" s="50">
        <f>AVERAGE(I$4:I11)</f>
        <v>1.625</v>
      </c>
      <c r="J41" s="50">
        <f>AVERAGE(J$4:J11)</f>
        <v>0.375</v>
      </c>
      <c r="K41" s="50">
        <f>AVERAGE(K$4:K11)</f>
        <v>3.125</v>
      </c>
      <c r="L41" s="50">
        <f>AVERAGE(L$4:L11)</f>
        <v>3.875</v>
      </c>
      <c r="M41" s="25">
        <f>AVERAGE(M$4:M39)</f>
        <v>47.628571428571426</v>
      </c>
      <c r="N41" s="25">
        <f>AVERAGE(N$4:N39)</f>
        <v>51.542857142857144</v>
      </c>
      <c r="O41" s="17"/>
      <c r="P41" s="17"/>
      <c r="Q41" s="17"/>
      <c r="R41" s="17"/>
      <c r="S41" s="17"/>
    </row>
    <row r="42" spans="1:19" ht="12.75">
      <c r="A42" s="24" t="s">
        <v>13</v>
      </c>
      <c r="C42" s="17">
        <f>MAX(C$4:C39)</f>
        <v>285</v>
      </c>
      <c r="D42" s="17">
        <f>MAX(D$4:D39)</f>
        <v>267</v>
      </c>
      <c r="E42" s="17">
        <f>MAX(E$4:E39)</f>
        <v>300</v>
      </c>
      <c r="F42" s="17">
        <f>MAX(F$4:F39)</f>
        <v>793</v>
      </c>
      <c r="G42" s="22"/>
      <c r="H42" s="17"/>
      <c r="I42" s="17"/>
      <c r="J42" s="17"/>
      <c r="K42" s="17"/>
      <c r="L42" s="17"/>
      <c r="M42" s="23"/>
      <c r="N42" s="23"/>
      <c r="O42" s="17"/>
      <c r="P42" s="17"/>
      <c r="Q42" s="17"/>
      <c r="R42" s="17"/>
      <c r="S42" s="17"/>
    </row>
    <row r="43" spans="1:19" ht="12.75">
      <c r="A43" s="24" t="s">
        <v>14</v>
      </c>
      <c r="B43" s="26"/>
      <c r="C43" s="17">
        <f>MIN(C$4:C39)</f>
        <v>182</v>
      </c>
      <c r="D43" s="17">
        <f>MIN(D$4:D39)</f>
        <v>180</v>
      </c>
      <c r="E43" s="17">
        <f>MIN(E$4:E39)</f>
        <v>149</v>
      </c>
      <c r="F43" s="17">
        <f>MIN(F$4:F39)</f>
        <v>598</v>
      </c>
      <c r="G43" s="53" t="s">
        <v>29</v>
      </c>
      <c r="H43" s="54">
        <f>SUM(H$12:H21)</f>
        <v>16.5</v>
      </c>
      <c r="I43" s="54">
        <f>SUM(I$12:I21)</f>
        <v>13.5</v>
      </c>
      <c r="J43" s="54">
        <f>SUM(J$12:J21)</f>
        <v>6</v>
      </c>
      <c r="K43" s="54">
        <f>SUM(K$12:K21)</f>
        <v>39</v>
      </c>
      <c r="L43" s="54">
        <f>SUM(L$12:L21)</f>
        <v>31</v>
      </c>
      <c r="M43" s="23"/>
      <c r="N43" s="23"/>
      <c r="O43" s="17"/>
      <c r="P43" s="17"/>
      <c r="Q43" s="17"/>
      <c r="R43" s="17"/>
      <c r="S43" s="17"/>
    </row>
    <row r="44" spans="1:19" ht="12.75">
      <c r="A44" s="24" t="s">
        <v>17</v>
      </c>
      <c r="B44" s="26"/>
      <c r="C44" s="17">
        <f>COUNT(C$4:C39)</f>
        <v>34</v>
      </c>
      <c r="D44" s="17">
        <f>COUNT(D$4:D39)</f>
        <v>34</v>
      </c>
      <c r="E44" s="17">
        <f>COUNT(E$4:E39)</f>
        <v>34</v>
      </c>
      <c r="F44" s="17">
        <f>COUNT(F$4:F39)</f>
        <v>34</v>
      </c>
      <c r="G44" s="55"/>
      <c r="H44" s="55">
        <f>AVERAGE(H$12:H21)</f>
        <v>1.65</v>
      </c>
      <c r="I44" s="55">
        <f>AVERAGE(I$12:I21)</f>
        <v>1.35</v>
      </c>
      <c r="J44" s="55">
        <f>AVERAGE(J$12:J21)</f>
        <v>0.6</v>
      </c>
      <c r="K44" s="55">
        <f>AVERAGE(K$12:K21)</f>
        <v>3.9</v>
      </c>
      <c r="L44" s="55">
        <f>AVERAGE(L$12:L21)</f>
        <v>3.1</v>
      </c>
      <c r="M44" s="23"/>
      <c r="N44" s="23"/>
      <c r="O44" s="17"/>
      <c r="P44" s="17"/>
      <c r="Q44" s="17"/>
      <c r="R44" s="17"/>
      <c r="S44" s="17"/>
    </row>
    <row r="45" spans="1:19" ht="12.75">
      <c r="A45" s="17"/>
      <c r="B45" s="21"/>
      <c r="C45" s="17"/>
      <c r="D45" s="17"/>
      <c r="E45" s="17"/>
      <c r="F45" s="17"/>
      <c r="G45" s="22"/>
      <c r="H45" s="17"/>
      <c r="I45" s="17"/>
      <c r="J45" s="17"/>
      <c r="K45" s="17"/>
      <c r="L45" s="17"/>
      <c r="M45" s="23"/>
      <c r="N45" s="23"/>
      <c r="O45" s="17"/>
      <c r="P45" s="17"/>
      <c r="Q45" s="17"/>
      <c r="R45" s="17"/>
      <c r="S45" s="17"/>
    </row>
    <row r="46" spans="1:19" ht="12.75">
      <c r="A46" s="27"/>
      <c r="B46" s="21"/>
      <c r="C46" s="17"/>
      <c r="D46" s="17"/>
      <c r="E46" s="17"/>
      <c r="F46" s="17"/>
      <c r="G46" s="63" t="s">
        <v>30</v>
      </c>
      <c r="H46" s="61">
        <f>SUM(H$21:H39)</f>
        <v>27</v>
      </c>
      <c r="I46" s="61">
        <f>SUM(I$21:I39)</f>
        <v>24</v>
      </c>
      <c r="J46" s="61">
        <f>SUM(J$21:J39)</f>
        <v>11</v>
      </c>
      <c r="K46" s="61">
        <f>SUM(K$21:K39)</f>
        <v>65</v>
      </c>
      <c r="L46" s="61">
        <f>SUM(L$21:L39)</f>
        <v>54</v>
      </c>
      <c r="M46" s="64"/>
      <c r="N46" s="23"/>
      <c r="O46" s="17"/>
      <c r="P46" s="17"/>
      <c r="Q46" s="17"/>
      <c r="R46" s="17"/>
      <c r="S46" s="17"/>
    </row>
    <row r="47" spans="1:19" ht="12.75">
      <c r="A47" s="17"/>
      <c r="B47" s="21"/>
      <c r="C47" s="17"/>
      <c r="D47" s="17"/>
      <c r="E47" s="17"/>
      <c r="F47" s="17"/>
      <c r="G47" s="63"/>
      <c r="H47" s="63">
        <f>AVERAGE(H$21:H39)</f>
        <v>1.588235294117647</v>
      </c>
      <c r="I47" s="63">
        <f>AVERAGE(I$21:I39)</f>
        <v>1.411764705882353</v>
      </c>
      <c r="J47" s="63">
        <f>AVERAGE(J$21:J39)</f>
        <v>0.6470588235294118</v>
      </c>
      <c r="K47" s="63">
        <f>AVERAGE(K$21:K39)</f>
        <v>3.823529411764706</v>
      </c>
      <c r="L47" s="63">
        <f>AVERAGE(L$21:L39)</f>
        <v>3.176470588235294</v>
      </c>
      <c r="M47" s="64"/>
      <c r="N47" s="23"/>
      <c r="O47" s="17"/>
      <c r="P47" s="17"/>
      <c r="Q47" s="17"/>
      <c r="R47" s="17"/>
      <c r="S47" s="17"/>
    </row>
    <row r="48" spans="1:19" ht="12.75">
      <c r="A48" s="17"/>
      <c r="B48" s="21"/>
      <c r="C48" s="17"/>
      <c r="D48" s="17"/>
      <c r="E48" s="17"/>
      <c r="F48" s="17"/>
      <c r="G48" s="22"/>
      <c r="H48" s="17"/>
      <c r="I48" s="17"/>
      <c r="J48" s="17"/>
      <c r="K48" s="17"/>
      <c r="L48" s="17"/>
      <c r="M48" s="23"/>
      <c r="N48" s="23"/>
      <c r="O48" s="17"/>
      <c r="P48" s="17"/>
      <c r="Q48" s="17"/>
      <c r="R48" s="17"/>
      <c r="S48" s="17"/>
    </row>
    <row r="49" spans="1:19" ht="12.75">
      <c r="A49" s="17"/>
      <c r="B49" s="21"/>
      <c r="C49" s="17"/>
      <c r="D49" s="17"/>
      <c r="E49" s="17"/>
      <c r="F49" s="17"/>
      <c r="G49" s="67" t="s">
        <v>31</v>
      </c>
      <c r="H49" s="68">
        <f>SUM(H$29:H39)</f>
        <v>15</v>
      </c>
      <c r="I49" s="68">
        <f>SUM(I$29:I39)</f>
        <v>12</v>
      </c>
      <c r="J49" s="68">
        <f>SUM(J$29:J39)</f>
        <v>5</v>
      </c>
      <c r="K49" s="68">
        <f>SUM(K$29:K39)</f>
        <v>35</v>
      </c>
      <c r="L49" s="68">
        <f>SUM(L$29:L39)</f>
        <v>28</v>
      </c>
      <c r="M49" s="23"/>
      <c r="N49" s="23"/>
      <c r="O49" s="17"/>
      <c r="P49" s="17"/>
      <c r="Q49" s="17"/>
      <c r="R49" s="17"/>
      <c r="S49" s="17"/>
    </row>
    <row r="50" spans="1:19" ht="12.75">
      <c r="A50" s="17"/>
      <c r="B50" s="21"/>
      <c r="C50" s="17"/>
      <c r="D50" s="17"/>
      <c r="E50" s="17"/>
      <c r="F50" s="17"/>
      <c r="G50" s="67"/>
      <c r="H50" s="67">
        <f>AVERAGE(H$29:H39)</f>
        <v>1.6666666666666667</v>
      </c>
      <c r="I50" s="67">
        <f>AVERAGE(I$29:I39)</f>
        <v>1.3333333333333333</v>
      </c>
      <c r="J50" s="67">
        <f>AVERAGE(J$29:J39)</f>
        <v>0.5555555555555556</v>
      </c>
      <c r="K50" s="67">
        <f>AVERAGE(K$29:K39)</f>
        <v>3.888888888888889</v>
      </c>
      <c r="L50" s="67">
        <f>AVERAGE(L$29:L39)</f>
        <v>3.111111111111111</v>
      </c>
      <c r="M50" s="23"/>
      <c r="N50" s="23"/>
      <c r="O50" s="17"/>
      <c r="P50" s="17"/>
      <c r="Q50" s="17"/>
      <c r="R50" s="17"/>
      <c r="S50" s="17"/>
    </row>
    <row r="51" spans="1:19" ht="12.75">
      <c r="A51" s="17"/>
      <c r="B51" s="21"/>
      <c r="C51" s="17"/>
      <c r="D51" s="17"/>
      <c r="E51" s="17"/>
      <c r="F51" s="17"/>
      <c r="G51" s="22"/>
      <c r="H51" s="17"/>
      <c r="I51" s="17"/>
      <c r="J51" s="17"/>
      <c r="K51" s="17"/>
      <c r="L51" s="17"/>
      <c r="M51" s="23"/>
      <c r="N51" s="23"/>
      <c r="O51" s="17"/>
      <c r="P51" s="17"/>
      <c r="Q51" s="17"/>
      <c r="R51" s="17"/>
      <c r="S51" s="17"/>
    </row>
    <row r="52" spans="1:19" ht="12.75">
      <c r="A52" s="17"/>
      <c r="B52" s="21"/>
      <c r="C52" s="17"/>
      <c r="D52" s="17"/>
      <c r="E52" s="17"/>
      <c r="F52" s="17"/>
      <c r="G52" s="22"/>
      <c r="H52" s="17"/>
      <c r="I52" s="17"/>
      <c r="J52" s="17"/>
      <c r="K52" s="17"/>
      <c r="L52" s="17"/>
      <c r="M52" s="23"/>
      <c r="N52" s="23"/>
      <c r="O52" s="17"/>
      <c r="P52" s="17"/>
      <c r="Q52" s="17"/>
      <c r="R52" s="17"/>
      <c r="S52" s="17"/>
    </row>
    <row r="53" spans="1:19" ht="12.75">
      <c r="A53" s="17"/>
      <c r="B53" s="21"/>
      <c r="C53" s="17"/>
      <c r="D53" s="17"/>
      <c r="E53" s="17"/>
      <c r="F53" s="17"/>
      <c r="G53" s="22"/>
      <c r="H53" s="22"/>
      <c r="I53" s="22"/>
      <c r="J53" s="22"/>
      <c r="K53" s="22"/>
      <c r="L53" s="22"/>
      <c r="M53" s="23"/>
      <c r="N53" s="23"/>
      <c r="O53" s="17"/>
      <c r="P53" s="17"/>
      <c r="Q53" s="17"/>
      <c r="R53" s="17"/>
      <c r="S53" s="17"/>
    </row>
    <row r="54" spans="1:19" ht="12.75">
      <c r="A54" s="17"/>
      <c r="B54" s="21"/>
      <c r="C54" s="17"/>
      <c r="D54" s="17"/>
      <c r="E54" s="17"/>
      <c r="F54" s="17"/>
      <c r="G54" s="22"/>
      <c r="H54" s="17"/>
      <c r="I54" s="17"/>
      <c r="J54" s="17"/>
      <c r="K54" s="17"/>
      <c r="L54" s="17"/>
      <c r="M54" s="23"/>
      <c r="N54" s="23"/>
      <c r="O54" s="17"/>
      <c r="P54" s="17"/>
      <c r="Q54" s="17"/>
      <c r="R54" s="17"/>
      <c r="S54" s="17"/>
    </row>
    <row r="55" spans="1:19" ht="12.75">
      <c r="A55" s="17"/>
      <c r="B55" s="21"/>
      <c r="C55" s="17"/>
      <c r="D55" s="17"/>
      <c r="E55" s="17"/>
      <c r="F55" s="17"/>
      <c r="G55" s="22"/>
      <c r="H55" s="17"/>
      <c r="I55" s="17"/>
      <c r="J55" s="17"/>
      <c r="K55" s="17"/>
      <c r="L55" s="17"/>
      <c r="M55" s="23"/>
      <c r="N55" s="23"/>
      <c r="O55" s="17"/>
      <c r="P55" s="17"/>
      <c r="Q55" s="17"/>
      <c r="R55" s="17"/>
      <c r="S55" s="17"/>
    </row>
    <row r="56" spans="1:19" ht="12.75">
      <c r="A56" s="17"/>
      <c r="B56" s="21"/>
      <c r="C56" s="17"/>
      <c r="D56" s="17"/>
      <c r="E56" s="17"/>
      <c r="F56" s="17"/>
      <c r="G56" s="22"/>
      <c r="H56" s="22"/>
      <c r="I56" s="22"/>
      <c r="J56" s="22"/>
      <c r="K56" s="22"/>
      <c r="L56" s="22"/>
      <c r="M56" s="23"/>
      <c r="N56" s="23"/>
      <c r="O56" s="17"/>
      <c r="P56" s="17"/>
      <c r="Q56" s="17"/>
      <c r="R56" s="17"/>
      <c r="S56" s="17"/>
    </row>
    <row r="57" spans="1:19" ht="12.75">
      <c r="A57" s="17"/>
      <c r="B57" s="21"/>
      <c r="C57" s="17"/>
      <c r="D57" s="17"/>
      <c r="E57" s="17"/>
      <c r="F57" s="17"/>
      <c r="G57" s="22"/>
      <c r="H57" s="17"/>
      <c r="I57" s="17"/>
      <c r="J57" s="17"/>
      <c r="K57" s="17"/>
      <c r="L57" s="17"/>
      <c r="M57" s="23"/>
      <c r="N57" s="23"/>
      <c r="O57" s="17"/>
      <c r="P57" s="17"/>
      <c r="Q57" s="17"/>
      <c r="R57" s="17"/>
      <c r="S57" s="17"/>
    </row>
    <row r="58" spans="1:19" ht="12.75">
      <c r="A58" s="17"/>
      <c r="B58" s="21"/>
      <c r="C58" s="17"/>
      <c r="D58" s="17"/>
      <c r="E58" s="17"/>
      <c r="F58" s="17"/>
      <c r="G58" s="22"/>
      <c r="H58" s="29"/>
      <c r="I58" s="29"/>
      <c r="J58" s="29"/>
      <c r="K58" s="29"/>
      <c r="L58" s="29"/>
      <c r="M58" s="30"/>
      <c r="N58" s="30"/>
      <c r="O58" s="17"/>
      <c r="P58" s="17"/>
      <c r="Q58" s="17"/>
      <c r="R58" s="17"/>
      <c r="S58" s="17"/>
    </row>
    <row r="59" spans="1:19" ht="12.75">
      <c r="A59" s="17"/>
      <c r="B59" s="21"/>
      <c r="C59" s="31"/>
      <c r="D59" s="31"/>
      <c r="E59" s="31"/>
      <c r="F59" s="31"/>
      <c r="G59" s="22"/>
      <c r="H59" s="31"/>
      <c r="I59" s="31"/>
      <c r="J59" s="31"/>
      <c r="K59" s="31"/>
      <c r="L59" s="31"/>
      <c r="M59" s="30"/>
      <c r="N59" s="30"/>
      <c r="O59" s="17"/>
      <c r="P59" s="17"/>
      <c r="Q59" s="17"/>
      <c r="R59" s="17"/>
      <c r="S59" s="17"/>
    </row>
    <row r="60" spans="1:19" ht="12.75">
      <c r="A60" s="17"/>
      <c r="B60" s="21"/>
      <c r="C60" s="31"/>
      <c r="D60" s="31"/>
      <c r="E60" s="31"/>
      <c r="F60" s="29"/>
      <c r="G60" s="22"/>
      <c r="H60" s="31"/>
      <c r="I60" s="31"/>
      <c r="J60" s="31"/>
      <c r="K60" s="29"/>
      <c r="L60" s="29"/>
      <c r="M60" s="30"/>
      <c r="N60" s="30"/>
      <c r="O60" s="17"/>
      <c r="P60" s="17"/>
      <c r="Q60" s="17"/>
      <c r="R60" s="17"/>
      <c r="S60" s="17"/>
    </row>
    <row r="61" spans="1:19" ht="12.75">
      <c r="A61" s="17"/>
      <c r="B61" s="21"/>
      <c r="C61" s="31"/>
      <c r="D61" s="31"/>
      <c r="E61" s="31"/>
      <c r="F61" s="29"/>
      <c r="G61" s="22"/>
      <c r="H61" s="31"/>
      <c r="I61" s="31"/>
      <c r="J61" s="31"/>
      <c r="K61" s="29"/>
      <c r="L61" s="29"/>
      <c r="M61" s="30"/>
      <c r="N61" s="30"/>
      <c r="O61" s="17"/>
      <c r="P61" s="17"/>
      <c r="Q61" s="17"/>
      <c r="R61" s="17"/>
      <c r="S61" s="17"/>
    </row>
    <row r="62" spans="1:19" ht="12.75">
      <c r="A62" s="17"/>
      <c r="B62" s="21"/>
      <c r="C62" s="29"/>
      <c r="D62" s="29"/>
      <c r="E62" s="29"/>
      <c r="F62" s="29"/>
      <c r="G62" s="22"/>
      <c r="H62" s="31"/>
      <c r="I62" s="31"/>
      <c r="J62" s="31"/>
      <c r="K62" s="29"/>
      <c r="L62" s="29"/>
      <c r="M62" s="25"/>
      <c r="N62" s="25"/>
      <c r="O62" s="17"/>
      <c r="P62" s="17"/>
      <c r="Q62" s="17"/>
      <c r="R62" s="17"/>
      <c r="S62" s="17"/>
    </row>
    <row r="63" spans="1:19" ht="12.75">
      <c r="A63" s="17"/>
      <c r="B63" s="21"/>
      <c r="C63" s="31"/>
      <c r="D63" s="31"/>
      <c r="E63" s="31"/>
      <c r="F63" s="29"/>
      <c r="G63" s="22"/>
      <c r="H63" s="31"/>
      <c r="I63" s="31"/>
      <c r="J63" s="31"/>
      <c r="K63" s="29"/>
      <c r="L63" s="29"/>
      <c r="M63" s="30"/>
      <c r="N63" s="30"/>
      <c r="O63" s="17"/>
      <c r="P63" s="17"/>
      <c r="Q63" s="17"/>
      <c r="R63" s="17"/>
      <c r="S63" s="17"/>
    </row>
    <row r="64" spans="1:19" ht="12.75">
      <c r="A64" s="17"/>
      <c r="B64" s="21"/>
      <c r="C64" s="31"/>
      <c r="D64" s="31"/>
      <c r="E64" s="31"/>
      <c r="F64" s="29"/>
      <c r="G64" s="22"/>
      <c r="H64" s="31"/>
      <c r="I64" s="31"/>
      <c r="J64" s="31"/>
      <c r="K64" s="29"/>
      <c r="L64" s="29"/>
      <c r="M64" s="30"/>
      <c r="N64" s="30"/>
      <c r="O64" s="17"/>
      <c r="P64" s="17"/>
      <c r="Q64" s="17"/>
      <c r="R64" s="17"/>
      <c r="S64" s="17"/>
    </row>
    <row r="65" spans="1:19" ht="12.75">
      <c r="A65" s="17"/>
      <c r="B65" s="21"/>
      <c r="C65" s="31"/>
      <c r="D65" s="31"/>
      <c r="E65" s="31"/>
      <c r="F65" s="29"/>
      <c r="G65" s="22"/>
      <c r="H65" s="31"/>
      <c r="I65" s="31"/>
      <c r="J65" s="31"/>
      <c r="K65" s="29"/>
      <c r="L65" s="29"/>
      <c r="M65" s="30"/>
      <c r="N65" s="30"/>
      <c r="O65" s="17"/>
      <c r="P65" s="17"/>
      <c r="Q65" s="17"/>
      <c r="R65" s="17"/>
      <c r="S65" s="17"/>
    </row>
    <row r="66" spans="1:19" ht="12.75">
      <c r="A66" s="17"/>
      <c r="B66" s="21"/>
      <c r="C66" s="31"/>
      <c r="D66" s="31"/>
      <c r="E66" s="31"/>
      <c r="F66" s="29"/>
      <c r="G66" s="22"/>
      <c r="H66" s="31"/>
      <c r="I66" s="31"/>
      <c r="J66" s="31"/>
      <c r="K66" s="29"/>
      <c r="L66" s="29"/>
      <c r="M66" s="30"/>
      <c r="N66" s="30"/>
      <c r="O66" s="17"/>
      <c r="P66" s="17"/>
      <c r="Q66" s="17"/>
      <c r="R66" s="17"/>
      <c r="S66" s="17"/>
    </row>
    <row r="67" spans="1:19" ht="12.75">
      <c r="A67" s="17"/>
      <c r="B67" s="21"/>
      <c r="C67" s="31"/>
      <c r="D67" s="31"/>
      <c r="E67" s="31"/>
      <c r="F67" s="29"/>
      <c r="G67" s="22"/>
      <c r="H67" s="31"/>
      <c r="I67" s="31"/>
      <c r="J67" s="31"/>
      <c r="K67" s="29"/>
      <c r="L67" s="29"/>
      <c r="M67" s="30"/>
      <c r="N67" s="30"/>
      <c r="O67" s="17"/>
      <c r="P67" s="17"/>
      <c r="Q67" s="17"/>
      <c r="R67" s="17"/>
      <c r="S67" s="17"/>
    </row>
    <row r="68" spans="1:19" ht="12.75">
      <c r="A68" s="17"/>
      <c r="B68" s="21"/>
      <c r="C68" s="31"/>
      <c r="D68" s="31"/>
      <c r="E68" s="31"/>
      <c r="F68" s="29"/>
      <c r="G68" s="22"/>
      <c r="H68" s="31"/>
      <c r="I68" s="31"/>
      <c r="J68" s="31"/>
      <c r="K68" s="29"/>
      <c r="L68" s="29"/>
      <c r="M68" s="30"/>
      <c r="N68" s="30"/>
      <c r="O68" s="17"/>
      <c r="P68" s="17"/>
      <c r="Q68" s="17"/>
      <c r="R68" s="17"/>
      <c r="S68" s="17"/>
    </row>
    <row r="69" spans="1:19" ht="12.75">
      <c r="A69" s="17"/>
      <c r="B69" s="21"/>
      <c r="C69" s="31"/>
      <c r="D69" s="31"/>
      <c r="E69" s="31"/>
      <c r="F69" s="29"/>
      <c r="G69" s="22"/>
      <c r="H69" s="31"/>
      <c r="I69" s="31"/>
      <c r="J69" s="31"/>
      <c r="K69" s="29"/>
      <c r="L69" s="29"/>
      <c r="M69" s="30"/>
      <c r="N69" s="30"/>
      <c r="O69" s="17"/>
      <c r="P69" s="17"/>
      <c r="Q69" s="17"/>
      <c r="R69" s="17"/>
      <c r="S69" s="17"/>
    </row>
    <row r="70" spans="1:19" ht="12.75">
      <c r="A70" s="17"/>
      <c r="B70" s="21"/>
      <c r="C70" s="31"/>
      <c r="D70" s="31"/>
      <c r="E70" s="31"/>
      <c r="F70" s="29"/>
      <c r="G70" s="22"/>
      <c r="H70" s="31"/>
      <c r="I70" s="31"/>
      <c r="J70" s="31"/>
      <c r="K70" s="29"/>
      <c r="L70" s="29"/>
      <c r="M70" s="30"/>
      <c r="N70" s="30"/>
      <c r="O70" s="17"/>
      <c r="P70" s="17"/>
      <c r="Q70" s="17"/>
      <c r="R70" s="17"/>
      <c r="S70" s="17"/>
    </row>
    <row r="71" spans="1:19" ht="12.75">
      <c r="A71" s="17"/>
      <c r="B71" s="21"/>
      <c r="C71" s="31"/>
      <c r="D71" s="31"/>
      <c r="E71" s="31"/>
      <c r="F71" s="29"/>
      <c r="G71" s="22"/>
      <c r="H71" s="31"/>
      <c r="I71" s="31"/>
      <c r="J71" s="31"/>
      <c r="K71" s="29"/>
      <c r="L71" s="29"/>
      <c r="M71" s="30"/>
      <c r="N71" s="30"/>
      <c r="O71" s="17"/>
      <c r="P71" s="17"/>
      <c r="Q71" s="17"/>
      <c r="R71" s="17"/>
      <c r="S71" s="17"/>
    </row>
    <row r="72" spans="1:19" ht="12.75">
      <c r="A72" s="17"/>
      <c r="B72" s="21"/>
      <c r="C72" s="31"/>
      <c r="D72" s="31"/>
      <c r="E72" s="31"/>
      <c r="F72" s="29"/>
      <c r="G72" s="22"/>
      <c r="H72" s="31"/>
      <c r="I72" s="31"/>
      <c r="J72" s="31"/>
      <c r="K72" s="29"/>
      <c r="L72" s="29"/>
      <c r="M72" s="30"/>
      <c r="N72" s="30"/>
      <c r="O72" s="17"/>
      <c r="P72" s="17"/>
      <c r="Q72" s="17"/>
      <c r="R72" s="17"/>
      <c r="S72" s="17"/>
    </row>
    <row r="73" spans="1:19" ht="12.75">
      <c r="A73" s="17"/>
      <c r="B73" s="21"/>
      <c r="C73" s="31"/>
      <c r="D73" s="31"/>
      <c r="E73" s="31"/>
      <c r="F73" s="29"/>
      <c r="G73" s="22"/>
      <c r="H73" s="31"/>
      <c r="I73" s="31"/>
      <c r="J73" s="31"/>
      <c r="K73" s="29"/>
      <c r="L73" s="29"/>
      <c r="M73" s="30"/>
      <c r="N73" s="30"/>
      <c r="O73" s="17"/>
      <c r="P73" s="17"/>
      <c r="Q73" s="17"/>
      <c r="R73" s="17"/>
      <c r="S73" s="17"/>
    </row>
    <row r="74" spans="1:19" ht="12.75">
      <c r="A74" s="17"/>
      <c r="B74" s="21"/>
      <c r="C74" s="31"/>
      <c r="D74" s="31"/>
      <c r="E74" s="31"/>
      <c r="F74" s="29"/>
      <c r="G74" s="22"/>
      <c r="H74" s="31"/>
      <c r="I74" s="31"/>
      <c r="J74" s="31"/>
      <c r="K74" s="29"/>
      <c r="L74" s="29"/>
      <c r="M74" s="30"/>
      <c r="N74" s="30"/>
      <c r="O74" s="17"/>
      <c r="P74" s="17"/>
      <c r="Q74" s="17"/>
      <c r="R74" s="17"/>
      <c r="S74" s="17"/>
    </row>
    <row r="75" spans="1:19" ht="12.75">
      <c r="A75" s="17"/>
      <c r="B75" s="26"/>
      <c r="C75" s="31"/>
      <c r="D75" s="31"/>
      <c r="E75" s="31"/>
      <c r="F75" s="29"/>
      <c r="G75" s="22"/>
      <c r="H75" s="31"/>
      <c r="I75" s="31"/>
      <c r="J75" s="31"/>
      <c r="K75" s="29"/>
      <c r="L75" s="29"/>
      <c r="M75" s="30"/>
      <c r="N75" s="30"/>
      <c r="O75" s="17"/>
      <c r="P75" s="17"/>
      <c r="Q75" s="17"/>
      <c r="R75" s="17"/>
      <c r="S75" s="17"/>
    </row>
    <row r="76" spans="2:19" ht="12.75">
      <c r="B76" s="32"/>
      <c r="C76" s="31"/>
      <c r="D76" s="31"/>
      <c r="E76" s="31"/>
      <c r="F76" s="29"/>
      <c r="G76" s="22"/>
      <c r="H76" s="31"/>
      <c r="I76" s="31"/>
      <c r="J76" s="31"/>
      <c r="K76" s="29"/>
      <c r="L76" s="29"/>
      <c r="M76" s="30"/>
      <c r="N76" s="30"/>
      <c r="O76" s="17"/>
      <c r="P76" s="17"/>
      <c r="Q76" s="17"/>
      <c r="R76" s="17"/>
      <c r="S76" s="17"/>
    </row>
    <row r="77" spans="2:19" ht="12.75">
      <c r="B77" s="32"/>
      <c r="C77" s="31"/>
      <c r="D77" s="31"/>
      <c r="E77" s="31"/>
      <c r="F77" s="29"/>
      <c r="G77" s="22"/>
      <c r="H77" s="31"/>
      <c r="I77" s="31"/>
      <c r="J77" s="31"/>
      <c r="K77" s="29"/>
      <c r="L77" s="29"/>
      <c r="M77" s="30"/>
      <c r="N77" s="30"/>
      <c r="O77" s="17"/>
      <c r="P77" s="17"/>
      <c r="Q77" s="17"/>
      <c r="R77" s="17"/>
      <c r="S77" s="17"/>
    </row>
    <row r="78" spans="3:19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0"/>
      <c r="N78" s="30"/>
      <c r="O78" s="17"/>
      <c r="P78" s="17"/>
      <c r="Q78" s="17"/>
      <c r="R78" s="17"/>
      <c r="S78" s="17"/>
    </row>
    <row r="79" spans="1:19" ht="12.75">
      <c r="A79" s="34"/>
      <c r="C79" s="33"/>
      <c r="D79" s="33"/>
      <c r="E79" s="33"/>
      <c r="F79" s="33"/>
      <c r="G79" s="33"/>
      <c r="H79" s="31"/>
      <c r="I79" s="31"/>
      <c r="J79" s="31"/>
      <c r="K79" s="31"/>
      <c r="L79" s="31"/>
      <c r="M79" s="30"/>
      <c r="N79" s="30"/>
      <c r="O79" s="17"/>
      <c r="P79" s="17"/>
      <c r="Q79" s="17"/>
      <c r="R79" s="17"/>
      <c r="S79" s="17"/>
    </row>
    <row r="80" spans="1:19" ht="12.75">
      <c r="A80" s="34"/>
      <c r="C80" s="33"/>
      <c r="D80" s="33"/>
      <c r="E80" s="33"/>
      <c r="F80" s="33"/>
      <c r="G80" s="33"/>
      <c r="H80" s="28"/>
      <c r="I80" s="28"/>
      <c r="J80" s="28"/>
      <c r="K80" s="28"/>
      <c r="L80" s="28"/>
      <c r="M80" s="30"/>
      <c r="N80" s="30"/>
      <c r="O80" s="17"/>
      <c r="P80" s="17"/>
      <c r="Q80" s="17"/>
      <c r="R80" s="17"/>
      <c r="S80" s="17"/>
    </row>
    <row r="81" spans="15:19" ht="12.75">
      <c r="O81" s="17"/>
      <c r="P81" s="17"/>
      <c r="Q81" s="17"/>
      <c r="R81" s="17"/>
      <c r="S81" s="17"/>
    </row>
    <row r="82" spans="15:19" ht="12.75">
      <c r="O82" s="17"/>
      <c r="P82" s="17"/>
      <c r="Q82" s="17"/>
      <c r="R82" s="17"/>
      <c r="S82" s="17"/>
    </row>
    <row r="83" spans="15:19" ht="12.75">
      <c r="O83" s="17"/>
      <c r="P83" s="17"/>
      <c r="Q83" s="17"/>
      <c r="R83" s="17"/>
      <c r="S83" s="17"/>
    </row>
    <row r="84" spans="15:19" ht="12.75">
      <c r="O84" s="17"/>
      <c r="P84" s="17"/>
      <c r="Q84" s="17"/>
      <c r="R84" s="17"/>
      <c r="S84" s="17"/>
    </row>
    <row r="86" spans="2:14" ht="12.75">
      <c r="B86" s="26"/>
      <c r="C86" s="17"/>
      <c r="D86" s="17"/>
      <c r="E86" s="17"/>
      <c r="F86" s="17"/>
      <c r="G86" s="22"/>
      <c r="H86" s="17"/>
      <c r="I86" s="17"/>
      <c r="J86" s="17"/>
      <c r="K86" s="17"/>
      <c r="L86" s="17"/>
      <c r="M86" s="23"/>
      <c r="N86" s="23"/>
    </row>
    <row r="87" spans="2:14" ht="12.75">
      <c r="B87" s="26"/>
      <c r="C87" s="17"/>
      <c r="D87" s="17"/>
      <c r="E87" s="17"/>
      <c r="F87" s="17"/>
      <c r="G87" s="22"/>
      <c r="H87" s="17"/>
      <c r="I87" s="17"/>
      <c r="J87" s="17"/>
      <c r="K87" s="17"/>
      <c r="L87" s="17"/>
      <c r="M87" s="23"/>
      <c r="N87" s="23"/>
    </row>
    <row r="88" spans="2:14" ht="12.75">
      <c r="B88" s="26"/>
      <c r="C88" s="17"/>
      <c r="D88" s="17"/>
      <c r="E88" s="17"/>
      <c r="F88" s="17"/>
      <c r="G88" s="22"/>
      <c r="H88" s="17"/>
      <c r="I88" s="17"/>
      <c r="J88" s="17"/>
      <c r="K88" s="17"/>
      <c r="L88" s="17"/>
      <c r="M88" s="23"/>
      <c r="N88" s="23"/>
    </row>
    <row r="89" spans="2:14" ht="12.75">
      <c r="B89" s="26"/>
      <c r="C89" s="17"/>
      <c r="D89" s="17"/>
      <c r="E89" s="17"/>
      <c r="F89" s="17"/>
      <c r="G89" s="22"/>
      <c r="H89" s="17"/>
      <c r="I89" s="17"/>
      <c r="J89" s="17"/>
      <c r="K89" s="17"/>
      <c r="L89" s="17"/>
      <c r="M89" s="23"/>
      <c r="N89" s="23"/>
    </row>
    <row r="90" spans="2:14" ht="12.75">
      <c r="B90" s="26"/>
      <c r="C90" s="17"/>
      <c r="D90" s="17"/>
      <c r="E90" s="17"/>
      <c r="F90" s="17"/>
      <c r="G90" s="22"/>
      <c r="H90" s="17"/>
      <c r="I90" s="17"/>
      <c r="J90" s="17"/>
      <c r="K90" s="17"/>
      <c r="L90" s="17"/>
      <c r="M90" s="23"/>
      <c r="N90" s="23"/>
    </row>
    <row r="91" spans="2:14" ht="12.75">
      <c r="B91" s="26"/>
      <c r="C91" s="17"/>
      <c r="D91" s="17"/>
      <c r="E91" s="17"/>
      <c r="F91" s="17"/>
      <c r="G91" s="22"/>
      <c r="H91" s="17"/>
      <c r="I91" s="17"/>
      <c r="J91" s="17"/>
      <c r="K91" s="17"/>
      <c r="L91" s="17"/>
      <c r="M91" s="23"/>
      <c r="N91" s="23"/>
    </row>
    <row r="92" spans="2:14" ht="12.75">
      <c r="B92" s="26"/>
      <c r="C92" s="17"/>
      <c r="D92" s="17"/>
      <c r="E92" s="17"/>
      <c r="F92" s="17"/>
      <c r="G92" s="22"/>
      <c r="H92" s="17"/>
      <c r="I92" s="17"/>
      <c r="J92" s="17"/>
      <c r="K92" s="17"/>
      <c r="L92" s="17"/>
      <c r="M92" s="23"/>
      <c r="N92" s="23"/>
    </row>
    <row r="93" spans="2:14" ht="12.75">
      <c r="B93" s="26"/>
      <c r="C93" s="17"/>
      <c r="D93" s="17"/>
      <c r="E93" s="17"/>
      <c r="F93" s="17"/>
      <c r="G93" s="22"/>
      <c r="H93" s="17"/>
      <c r="I93" s="17"/>
      <c r="J93" s="17"/>
      <c r="K93" s="17"/>
      <c r="L93" s="17"/>
      <c r="M93" s="23"/>
      <c r="N93" s="23"/>
    </row>
    <row r="94" spans="2:14" ht="12.75">
      <c r="B94" s="26"/>
      <c r="C94" s="17"/>
      <c r="D94" s="17"/>
      <c r="E94" s="17"/>
      <c r="F94" s="17"/>
      <c r="G94" s="22"/>
      <c r="H94" s="17"/>
      <c r="I94" s="17"/>
      <c r="J94" s="17"/>
      <c r="K94" s="17"/>
      <c r="L94" s="17"/>
      <c r="M94" s="23"/>
      <c r="N94" s="23"/>
    </row>
    <row r="95" spans="2:14" ht="12.75">
      <c r="B95" s="26"/>
      <c r="C95" s="17"/>
      <c r="D95" s="17"/>
      <c r="E95" s="17"/>
      <c r="F95" s="17"/>
      <c r="G95" s="22"/>
      <c r="H95" s="17"/>
      <c r="I95" s="17"/>
      <c r="J95" s="17"/>
      <c r="K95" s="17"/>
      <c r="L95" s="17"/>
      <c r="M95" s="23"/>
      <c r="N95" s="23"/>
    </row>
    <row r="96" spans="2:14" ht="12.75">
      <c r="B96" s="26"/>
      <c r="C96" s="17"/>
      <c r="D96" s="17"/>
      <c r="E96" s="17"/>
      <c r="F96" s="17"/>
      <c r="G96" s="22"/>
      <c r="H96" s="17"/>
      <c r="I96" s="17"/>
      <c r="J96" s="17"/>
      <c r="K96" s="17"/>
      <c r="L96" s="17"/>
      <c r="M96" s="23"/>
      <c r="N96" s="23"/>
    </row>
    <row r="97" spans="2:14" ht="12.75">
      <c r="B97" s="26"/>
      <c r="C97" s="17"/>
      <c r="D97" s="17"/>
      <c r="E97" s="17"/>
      <c r="F97" s="17"/>
      <c r="G97" s="22"/>
      <c r="H97" s="17"/>
      <c r="I97" s="17"/>
      <c r="J97" s="17"/>
      <c r="K97" s="17"/>
      <c r="L97" s="17"/>
      <c r="M97" s="23"/>
      <c r="N97" s="23"/>
    </row>
    <row r="98" spans="2:14" ht="12.75">
      <c r="B98" s="26"/>
      <c r="C98" s="17"/>
      <c r="D98" s="17"/>
      <c r="E98" s="17"/>
      <c r="F98" s="17"/>
      <c r="G98" s="22"/>
      <c r="H98" s="17"/>
      <c r="I98" s="17"/>
      <c r="J98" s="17"/>
      <c r="K98" s="17"/>
      <c r="L98" s="17"/>
      <c r="M98" s="23"/>
      <c r="N98" s="23"/>
    </row>
    <row r="99" spans="2:14" ht="12.75">
      <c r="B99" s="26"/>
      <c r="C99" s="17"/>
      <c r="D99" s="17"/>
      <c r="E99" s="17"/>
      <c r="F99" s="17"/>
      <c r="G99" s="22"/>
      <c r="H99" s="17"/>
      <c r="I99" s="17"/>
      <c r="J99" s="17"/>
      <c r="K99" s="17"/>
      <c r="L99" s="17"/>
      <c r="M99" s="23"/>
      <c r="N99" s="23"/>
    </row>
    <row r="100" spans="2:14" ht="12.75">
      <c r="B100" s="26"/>
      <c r="C100" s="17"/>
      <c r="D100" s="17"/>
      <c r="E100" s="17"/>
      <c r="F100" s="17"/>
      <c r="G100" s="22"/>
      <c r="H100" s="17"/>
      <c r="I100" s="17"/>
      <c r="J100" s="17"/>
      <c r="K100" s="17"/>
      <c r="L100" s="17"/>
      <c r="M100" s="23"/>
      <c r="N100" s="23"/>
    </row>
    <row r="101" spans="2:14" ht="12.75">
      <c r="B101" s="26"/>
      <c r="C101" s="17"/>
      <c r="D101" s="17"/>
      <c r="E101" s="17"/>
      <c r="F101" s="17"/>
      <c r="G101" s="22"/>
      <c r="H101" s="17"/>
      <c r="I101" s="17"/>
      <c r="J101" s="17"/>
      <c r="K101" s="17"/>
      <c r="L101" s="17"/>
      <c r="M101" s="23"/>
      <c r="N101" s="23"/>
    </row>
    <row r="102" spans="2:14" ht="12.75">
      <c r="B102" s="26"/>
      <c r="C102" s="17"/>
      <c r="D102" s="17"/>
      <c r="E102" s="17"/>
      <c r="F102" s="17"/>
      <c r="G102" s="22"/>
      <c r="H102" s="17"/>
      <c r="I102" s="17"/>
      <c r="J102" s="17"/>
      <c r="K102" s="17"/>
      <c r="L102" s="17"/>
      <c r="M102" s="23"/>
      <c r="N102" s="23"/>
    </row>
    <row r="103" spans="2:14" ht="12.75">
      <c r="B103" s="26"/>
      <c r="C103" s="17"/>
      <c r="D103" s="17"/>
      <c r="E103" s="17"/>
      <c r="F103" s="17"/>
      <c r="G103" s="22"/>
      <c r="H103" s="17"/>
      <c r="I103" s="17"/>
      <c r="J103" s="17"/>
      <c r="K103" s="17"/>
      <c r="L103" s="17"/>
      <c r="M103" s="23"/>
      <c r="N103" s="23"/>
    </row>
    <row r="104" spans="2:14" ht="12.75">
      <c r="B104" s="26"/>
      <c r="C104" s="17"/>
      <c r="D104" s="17"/>
      <c r="E104" s="17"/>
      <c r="F104" s="17"/>
      <c r="G104" s="22"/>
      <c r="H104" s="17"/>
      <c r="I104" s="17"/>
      <c r="J104" s="17"/>
      <c r="K104" s="17"/>
      <c r="L104" s="17"/>
      <c r="M104" s="23"/>
      <c r="N104" s="23"/>
    </row>
    <row r="105" spans="2:14" ht="12.75">
      <c r="B105" s="26"/>
      <c r="C105" s="17"/>
      <c r="D105" s="17"/>
      <c r="E105" s="17"/>
      <c r="F105" s="17"/>
      <c r="G105" s="22"/>
      <c r="H105" s="17"/>
      <c r="I105" s="17"/>
      <c r="J105" s="17"/>
      <c r="K105" s="17"/>
      <c r="L105" s="17"/>
      <c r="M105" s="23"/>
      <c r="N105" s="23"/>
    </row>
    <row r="106" spans="2:14" ht="12.75">
      <c r="B106" s="26"/>
      <c r="C106" s="17"/>
      <c r="D106" s="17"/>
      <c r="E106" s="17"/>
      <c r="F106" s="17"/>
      <c r="G106" s="22"/>
      <c r="H106" s="17"/>
      <c r="I106" s="17"/>
      <c r="J106" s="17"/>
      <c r="K106" s="17"/>
      <c r="L106" s="17"/>
      <c r="M106" s="23"/>
      <c r="N106" s="23"/>
    </row>
    <row r="107" spans="2:14" ht="12.75">
      <c r="B107" s="26"/>
      <c r="C107" s="17"/>
      <c r="D107" s="17"/>
      <c r="E107" s="17"/>
      <c r="F107" s="17"/>
      <c r="G107" s="22"/>
      <c r="H107" s="17"/>
      <c r="I107" s="17"/>
      <c r="J107" s="17"/>
      <c r="K107" s="17"/>
      <c r="L107" s="17"/>
      <c r="M107" s="23"/>
      <c r="N107" s="23"/>
    </row>
    <row r="108" spans="2:14" ht="12.75">
      <c r="B108" s="26"/>
      <c r="C108" s="17"/>
      <c r="D108" s="17"/>
      <c r="E108" s="17"/>
      <c r="F108" s="17"/>
      <c r="G108" s="22"/>
      <c r="H108" s="17"/>
      <c r="I108" s="17"/>
      <c r="J108" s="17"/>
      <c r="K108" s="17"/>
      <c r="L108" s="17"/>
      <c r="M108" s="23"/>
      <c r="N108" s="23"/>
    </row>
    <row r="109" spans="2:14" ht="12.75">
      <c r="B109" s="26"/>
      <c r="C109" s="17"/>
      <c r="D109" s="17"/>
      <c r="E109" s="17"/>
      <c r="F109" s="17"/>
      <c r="G109" s="22"/>
      <c r="H109" s="17"/>
      <c r="I109" s="17"/>
      <c r="J109" s="17"/>
      <c r="K109" s="17"/>
      <c r="L109" s="17"/>
      <c r="M109" s="23"/>
      <c r="N109" s="23"/>
    </row>
    <row r="110" spans="2:14" ht="12.75">
      <c r="B110" s="26"/>
      <c r="C110" s="17"/>
      <c r="D110" s="17"/>
      <c r="E110" s="17"/>
      <c r="F110" s="17"/>
      <c r="G110" s="22"/>
      <c r="H110" s="17"/>
      <c r="I110" s="17"/>
      <c r="J110" s="17"/>
      <c r="K110" s="17"/>
      <c r="L110" s="17"/>
      <c r="M110" s="23"/>
      <c r="N110" s="23"/>
    </row>
    <row r="111" spans="2:14" ht="12.75">
      <c r="B111" s="26"/>
      <c r="C111" s="17"/>
      <c r="D111" s="17"/>
      <c r="E111" s="17"/>
      <c r="F111" s="17"/>
      <c r="G111" s="22"/>
      <c r="H111" s="17"/>
      <c r="I111" s="17"/>
      <c r="J111" s="17"/>
      <c r="K111" s="17"/>
      <c r="L111" s="17"/>
      <c r="M111" s="23"/>
      <c r="N111" s="23"/>
    </row>
    <row r="112" spans="2:14" ht="12.75">
      <c r="B112" s="26"/>
      <c r="C112" s="17"/>
      <c r="D112" s="17"/>
      <c r="E112" s="17"/>
      <c r="F112" s="17"/>
      <c r="G112" s="22"/>
      <c r="H112" s="17"/>
      <c r="I112" s="17"/>
      <c r="J112" s="17"/>
      <c r="K112" s="17"/>
      <c r="L112" s="17"/>
      <c r="M112" s="23"/>
      <c r="N112" s="23"/>
    </row>
    <row r="113" spans="2:14" ht="12.75">
      <c r="B113" s="26"/>
      <c r="C113" s="17"/>
      <c r="D113" s="17"/>
      <c r="E113" s="17"/>
      <c r="F113" s="17"/>
      <c r="G113" s="22"/>
      <c r="H113" s="17"/>
      <c r="I113" s="17"/>
      <c r="J113" s="17"/>
      <c r="K113" s="17"/>
      <c r="L113" s="17"/>
      <c r="M113" s="23"/>
      <c r="N113" s="23"/>
    </row>
    <row r="114" spans="2:14" ht="12.75">
      <c r="B114" s="26"/>
      <c r="C114" s="17"/>
      <c r="D114" s="17"/>
      <c r="E114" s="17"/>
      <c r="F114" s="17"/>
      <c r="G114" s="22"/>
      <c r="H114" s="17"/>
      <c r="I114" s="17"/>
      <c r="J114" s="17"/>
      <c r="K114" s="17"/>
      <c r="L114" s="17"/>
      <c r="M114" s="23"/>
      <c r="N114" s="23"/>
    </row>
    <row r="115" spans="2:14" ht="12.75">
      <c r="B115" s="26"/>
      <c r="C115" s="17"/>
      <c r="D115" s="17"/>
      <c r="E115" s="17"/>
      <c r="F115" s="17"/>
      <c r="G115" s="22"/>
      <c r="H115" s="17"/>
      <c r="I115" s="17"/>
      <c r="J115" s="17"/>
      <c r="K115" s="17"/>
      <c r="L115" s="17"/>
      <c r="M115" s="23"/>
      <c r="N115" s="23"/>
    </row>
    <row r="116" spans="2:14" ht="12.75">
      <c r="B116" s="26"/>
      <c r="C116" s="17"/>
      <c r="D116" s="17"/>
      <c r="E116" s="17"/>
      <c r="F116" s="17"/>
      <c r="G116" s="22"/>
      <c r="H116" s="17"/>
      <c r="I116" s="17"/>
      <c r="J116" s="17"/>
      <c r="K116" s="17"/>
      <c r="L116" s="17"/>
      <c r="M116" s="23"/>
      <c r="N116" s="23"/>
    </row>
    <row r="117" spans="2:14" ht="12.75">
      <c r="B117" s="26"/>
      <c r="C117" s="17"/>
      <c r="D117" s="17"/>
      <c r="E117" s="17"/>
      <c r="F117" s="17"/>
      <c r="G117" s="22"/>
      <c r="H117" s="17"/>
      <c r="I117" s="17"/>
      <c r="J117" s="17"/>
      <c r="K117" s="17"/>
      <c r="L117" s="17"/>
      <c r="M117" s="23"/>
      <c r="N117" s="23"/>
    </row>
    <row r="118" spans="2:14" ht="12.75">
      <c r="B118" s="26"/>
      <c r="C118" s="17"/>
      <c r="D118" s="17"/>
      <c r="E118" s="17"/>
      <c r="F118" s="17"/>
      <c r="G118" s="22"/>
      <c r="H118" s="17"/>
      <c r="I118" s="17"/>
      <c r="J118" s="17"/>
      <c r="K118" s="17"/>
      <c r="L118" s="17"/>
      <c r="M118" s="23"/>
      <c r="N118" s="23"/>
    </row>
    <row r="119" spans="2:14" ht="12.75">
      <c r="B119" s="26"/>
      <c r="C119" s="17"/>
      <c r="D119" s="17"/>
      <c r="E119" s="17"/>
      <c r="F119" s="17"/>
      <c r="G119" s="22"/>
      <c r="H119" s="17"/>
      <c r="I119" s="17"/>
      <c r="J119" s="17"/>
      <c r="K119" s="17"/>
      <c r="L119" s="17"/>
      <c r="M119" s="23"/>
      <c r="N119" s="23"/>
    </row>
    <row r="120" spans="2:14" ht="12.75">
      <c r="B120" s="35"/>
      <c r="C120" s="17"/>
      <c r="D120" s="17"/>
      <c r="E120" s="17"/>
      <c r="F120" s="17"/>
      <c r="G120" s="22"/>
      <c r="H120" s="17"/>
      <c r="I120" s="17"/>
      <c r="J120" s="17"/>
      <c r="K120" s="17"/>
      <c r="L120" s="17"/>
      <c r="M120" s="23"/>
      <c r="N120" s="23"/>
    </row>
    <row r="121" spans="2:14" ht="12.75">
      <c r="B121" s="35"/>
      <c r="C121" s="17"/>
      <c r="D121" s="17"/>
      <c r="E121" s="17"/>
      <c r="F121" s="17"/>
      <c r="G121" s="22"/>
      <c r="H121" s="17"/>
      <c r="I121" s="17"/>
      <c r="J121" s="17"/>
      <c r="K121" s="17"/>
      <c r="L121" s="17"/>
      <c r="M121" s="23"/>
      <c r="N121" s="23"/>
    </row>
    <row r="122" ht="12.75">
      <c r="B122" s="35"/>
    </row>
    <row r="123" ht="12.75">
      <c r="B123" s="35"/>
    </row>
    <row r="124" ht="12.75">
      <c r="B124" s="35"/>
    </row>
    <row r="125" ht="12.75">
      <c r="B125" s="35"/>
    </row>
    <row r="126" ht="12.75">
      <c r="B126" s="35"/>
    </row>
    <row r="127" ht="12.75">
      <c r="B127" s="35"/>
    </row>
    <row r="128" ht="12.75">
      <c r="B128" s="35"/>
    </row>
    <row r="129" ht="12.75">
      <c r="B129" s="35"/>
    </row>
    <row r="130" ht="12.75">
      <c r="B130" s="35"/>
    </row>
    <row r="131" ht="12.75">
      <c r="B131" s="35"/>
    </row>
    <row r="132" ht="12.75">
      <c r="B132" s="35"/>
    </row>
    <row r="133" ht="12.75">
      <c r="B133" s="35"/>
    </row>
    <row r="134" ht="12.75">
      <c r="B134" s="35"/>
    </row>
    <row r="135" ht="12.75">
      <c r="B135" s="35"/>
    </row>
    <row r="136" ht="12.75">
      <c r="B136" s="35"/>
    </row>
    <row r="137" ht="12.75">
      <c r="B137" s="35"/>
    </row>
    <row r="138" ht="12.75">
      <c r="B138" s="35"/>
    </row>
    <row r="139" ht="12.75">
      <c r="B139" s="35"/>
    </row>
    <row r="140" ht="12.75">
      <c r="B140" s="35"/>
    </row>
    <row r="141" ht="12.75">
      <c r="B141" s="35"/>
    </row>
    <row r="142" ht="12.75">
      <c r="B142" s="35"/>
    </row>
    <row r="143" ht="12.75">
      <c r="B143" s="35"/>
    </row>
    <row r="144" ht="12.75">
      <c r="B144" s="35"/>
    </row>
    <row r="145" ht="12.75">
      <c r="B145" s="35"/>
    </row>
    <row r="146" ht="12.75">
      <c r="B146" s="35"/>
    </row>
    <row r="147" ht="12.75">
      <c r="B147" s="35"/>
    </row>
    <row r="148" ht="12.75">
      <c r="B148" s="35"/>
    </row>
    <row r="149" ht="12.75">
      <c r="B149" s="35"/>
    </row>
    <row r="150" ht="12.75">
      <c r="B150" s="35"/>
    </row>
    <row r="151" ht="12.75">
      <c r="B151" s="35"/>
    </row>
    <row r="152" ht="12.75">
      <c r="B152" s="35"/>
    </row>
  </sheetData>
  <hyperlinks>
    <hyperlink ref="G43" r:id="rId1" display="Q@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1"/>
  <sheetViews>
    <sheetView workbookViewId="0" topLeftCell="A1">
      <selection activeCell="L37" sqref="A3:L37"/>
    </sheetView>
  </sheetViews>
  <sheetFormatPr defaultColWidth="9.140625" defaultRowHeight="12.75"/>
  <cols>
    <col min="1" max="1" width="6.140625" style="36" customWidth="1"/>
    <col min="2" max="2" width="10.140625" style="36" bestFit="1" customWidth="1"/>
    <col min="3" max="6" width="9.140625" style="36" customWidth="1"/>
    <col min="7" max="7" width="10.7109375" style="37" customWidth="1"/>
    <col min="8" max="12" width="9.140625" style="36" customWidth="1"/>
    <col min="13" max="14" width="9.140625" style="38" customWidth="1"/>
    <col min="15" max="15" width="8.7109375" style="36" customWidth="1"/>
    <col min="16" max="16" width="9.57421875" style="36" bestFit="1" customWidth="1"/>
    <col min="17" max="17" width="9.140625" style="36" customWidth="1"/>
    <col min="18" max="18" width="12.00390625" style="36" bestFit="1" customWidth="1"/>
    <col min="19" max="19" width="12.00390625" style="36" customWidth="1"/>
    <col min="20" max="20" width="9.140625" style="6" customWidth="1"/>
    <col min="21" max="16384" width="9.140625" style="36" customWidth="1"/>
  </cols>
  <sheetData>
    <row r="1" ht="18">
      <c r="A1" s="1" t="s">
        <v>28</v>
      </c>
    </row>
    <row r="3" spans="1:20" ht="12.75">
      <c r="A3" s="2" t="s">
        <v>24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2" t="s">
        <v>6</v>
      </c>
      <c r="I3" s="2" t="s">
        <v>7</v>
      </c>
      <c r="J3" s="2" t="s">
        <v>8</v>
      </c>
      <c r="K3" s="2" t="s">
        <v>15</v>
      </c>
      <c r="L3" s="2" t="s">
        <v>16</v>
      </c>
      <c r="M3" s="10" t="s">
        <v>9</v>
      </c>
      <c r="N3" s="10" t="s">
        <v>10</v>
      </c>
      <c r="O3" s="2" t="s">
        <v>20</v>
      </c>
      <c r="P3" s="2" t="s">
        <v>19</v>
      </c>
      <c r="Q3" s="2" t="s">
        <v>18</v>
      </c>
      <c r="R3" s="2" t="s">
        <v>21</v>
      </c>
      <c r="S3" s="2" t="s">
        <v>23</v>
      </c>
      <c r="T3" s="2" t="s">
        <v>22</v>
      </c>
    </row>
    <row r="4" spans="1:20" s="52" customFormat="1" ht="12.75">
      <c r="A4" s="48">
        <v>1</v>
      </c>
      <c r="B4" s="49">
        <v>40065</v>
      </c>
      <c r="C4" s="48">
        <v>230</v>
      </c>
      <c r="D4" s="48">
        <v>192</v>
      </c>
      <c r="E4" s="48">
        <v>237</v>
      </c>
      <c r="F4" s="48">
        <f aca="true" t="shared" si="0" ref="F4:F14">SUM(C4:E4)</f>
        <v>659</v>
      </c>
      <c r="G4" s="50">
        <f>AVERAGE($C$4:E4)</f>
        <v>219.66666666666666</v>
      </c>
      <c r="H4" s="48">
        <v>2</v>
      </c>
      <c r="I4" s="48">
        <v>1</v>
      </c>
      <c r="J4" s="48">
        <v>1</v>
      </c>
      <c r="K4" s="48">
        <f aca="true" t="shared" si="1" ref="K4:K18">2*H4+J4</f>
        <v>5</v>
      </c>
      <c r="L4" s="48">
        <f aca="true" t="shared" si="2" ref="L4:L36">7-K4</f>
        <v>2</v>
      </c>
      <c r="M4" s="51">
        <v>23</v>
      </c>
      <c r="N4" s="51">
        <v>6</v>
      </c>
      <c r="O4" s="48">
        <f>IF(C4&gt;199,1,0)</f>
        <v>1</v>
      </c>
      <c r="P4" s="48">
        <f>IF(D4&gt;199,1,0)</f>
        <v>0</v>
      </c>
      <c r="Q4" s="48">
        <f>IF(E4&gt;199,1,0)</f>
        <v>1</v>
      </c>
      <c r="R4" s="48">
        <f>IF(F4&gt;600,1,0)</f>
        <v>1</v>
      </c>
      <c r="S4" s="48">
        <f>IF(F4&gt;700,1,0)</f>
        <v>0</v>
      </c>
      <c r="T4" s="48"/>
    </row>
    <row r="5" spans="1:20" s="52" customFormat="1" ht="12.75">
      <c r="A5" s="48">
        <f aca="true" t="shared" si="3" ref="A5:A10">A4+1</f>
        <v>2</v>
      </c>
      <c r="B5" s="49">
        <f aca="true" t="shared" si="4" ref="B5:B10">B4+7</f>
        <v>40072</v>
      </c>
      <c r="C5" s="48">
        <v>188</v>
      </c>
      <c r="D5" s="48">
        <v>224</v>
      </c>
      <c r="E5" s="48">
        <v>266</v>
      </c>
      <c r="F5" s="48">
        <f t="shared" si="0"/>
        <v>678</v>
      </c>
      <c r="G5" s="50">
        <f>AVERAGE($C$4:E5)</f>
        <v>222.83333333333334</v>
      </c>
      <c r="H5" s="48">
        <v>2</v>
      </c>
      <c r="I5" s="48">
        <v>1</v>
      </c>
      <c r="J5" s="48">
        <v>1</v>
      </c>
      <c r="K5" s="48">
        <f t="shared" si="1"/>
        <v>5</v>
      </c>
      <c r="L5" s="48">
        <f t="shared" si="2"/>
        <v>2</v>
      </c>
      <c r="M5" s="51">
        <v>31</v>
      </c>
      <c r="N5" s="51">
        <v>35</v>
      </c>
      <c r="O5" s="48">
        <f aca="true" t="shared" si="5" ref="O5:Q6">IF(C5&gt;199,O4+1,O4)</f>
        <v>1</v>
      </c>
      <c r="P5" s="48">
        <f t="shared" si="5"/>
        <v>1</v>
      </c>
      <c r="Q5" s="48">
        <f t="shared" si="5"/>
        <v>2</v>
      </c>
      <c r="R5" s="48">
        <f aca="true" t="shared" si="6" ref="R5:R10">IF(F5&gt;599,R4+1,R4)</f>
        <v>2</v>
      </c>
      <c r="S5" s="48">
        <f aca="true" t="shared" si="7" ref="S5:S10">IF(F5&gt;699,S4+1,S4)</f>
        <v>0</v>
      </c>
      <c r="T5" s="48" t="str">
        <f aca="true" t="shared" si="8" ref="T5:T10">IF(F5&gt;(G4*3),"Y","N")</f>
        <v>Y</v>
      </c>
    </row>
    <row r="6" spans="1:20" s="52" customFormat="1" ht="12.75">
      <c r="A6" s="48">
        <f t="shared" si="3"/>
        <v>3</v>
      </c>
      <c r="B6" s="49">
        <f t="shared" si="4"/>
        <v>40079</v>
      </c>
      <c r="C6" s="48">
        <v>231</v>
      </c>
      <c r="D6" s="48">
        <v>238</v>
      </c>
      <c r="E6" s="48">
        <v>198</v>
      </c>
      <c r="F6" s="48">
        <f t="shared" si="0"/>
        <v>667</v>
      </c>
      <c r="G6" s="50">
        <f>AVERAGE($C$4:E6)</f>
        <v>222.66666666666666</v>
      </c>
      <c r="H6" s="48">
        <v>2</v>
      </c>
      <c r="I6" s="48">
        <v>1</v>
      </c>
      <c r="J6" s="48">
        <v>1</v>
      </c>
      <c r="K6" s="48">
        <f t="shared" si="1"/>
        <v>5</v>
      </c>
      <c r="L6" s="48">
        <f t="shared" si="2"/>
        <v>2</v>
      </c>
      <c r="M6" s="51">
        <v>58</v>
      </c>
      <c r="N6" s="51">
        <v>66</v>
      </c>
      <c r="O6" s="48">
        <f t="shared" si="5"/>
        <v>2</v>
      </c>
      <c r="P6" s="48">
        <f t="shared" si="5"/>
        <v>2</v>
      </c>
      <c r="Q6" s="48">
        <f t="shared" si="5"/>
        <v>2</v>
      </c>
      <c r="R6" s="48">
        <f t="shared" si="6"/>
        <v>3</v>
      </c>
      <c r="S6" s="48">
        <f t="shared" si="7"/>
        <v>0</v>
      </c>
      <c r="T6" s="48" t="str">
        <f t="shared" si="8"/>
        <v>N</v>
      </c>
    </row>
    <row r="7" spans="1:20" s="52" customFormat="1" ht="12.75">
      <c r="A7" s="48">
        <f t="shared" si="3"/>
        <v>4</v>
      </c>
      <c r="B7" s="49">
        <f t="shared" si="4"/>
        <v>40086</v>
      </c>
      <c r="C7" s="48">
        <v>166</v>
      </c>
      <c r="D7" s="48">
        <v>224</v>
      </c>
      <c r="E7" s="48">
        <v>188</v>
      </c>
      <c r="F7" s="48">
        <f t="shared" si="0"/>
        <v>578</v>
      </c>
      <c r="G7" s="50">
        <f>AVERAGE($C$4:E7)</f>
        <v>215.16666666666666</v>
      </c>
      <c r="H7" s="48">
        <v>2</v>
      </c>
      <c r="I7" s="48">
        <v>1</v>
      </c>
      <c r="J7" s="48">
        <v>1</v>
      </c>
      <c r="K7" s="48">
        <f t="shared" si="1"/>
        <v>5</v>
      </c>
      <c r="L7" s="48">
        <f t="shared" si="2"/>
        <v>2</v>
      </c>
      <c r="M7" s="51">
        <v>74</v>
      </c>
      <c r="N7" s="51">
        <v>81</v>
      </c>
      <c r="O7" s="48">
        <f aca="true" t="shared" si="9" ref="O7:Q8">IF(C7&gt;199,O6+1,O6)</f>
        <v>2</v>
      </c>
      <c r="P7" s="48">
        <f t="shared" si="9"/>
        <v>3</v>
      </c>
      <c r="Q7" s="48">
        <f t="shared" si="9"/>
        <v>2</v>
      </c>
      <c r="R7" s="48">
        <f t="shared" si="6"/>
        <v>3</v>
      </c>
      <c r="S7" s="48">
        <f t="shared" si="7"/>
        <v>0</v>
      </c>
      <c r="T7" s="48" t="str">
        <f t="shared" si="8"/>
        <v>N</v>
      </c>
    </row>
    <row r="8" spans="1:20" s="52" customFormat="1" ht="12.75">
      <c r="A8" s="48">
        <f t="shared" si="3"/>
        <v>5</v>
      </c>
      <c r="B8" s="49">
        <f t="shared" si="4"/>
        <v>40093</v>
      </c>
      <c r="C8" s="48">
        <v>208</v>
      </c>
      <c r="D8" s="48">
        <v>255</v>
      </c>
      <c r="E8" s="48">
        <v>245</v>
      </c>
      <c r="F8" s="48">
        <f t="shared" si="0"/>
        <v>708</v>
      </c>
      <c r="G8" s="50">
        <f>AVERAGE($C$4:E8)</f>
        <v>219.33333333333334</v>
      </c>
      <c r="H8" s="48">
        <v>1</v>
      </c>
      <c r="I8" s="48">
        <v>2</v>
      </c>
      <c r="J8" s="48">
        <v>0</v>
      </c>
      <c r="K8" s="48">
        <f t="shared" si="1"/>
        <v>2</v>
      </c>
      <c r="L8" s="48">
        <f t="shared" si="2"/>
        <v>5</v>
      </c>
      <c r="M8" s="51">
        <v>74</v>
      </c>
      <c r="N8" s="51">
        <v>234</v>
      </c>
      <c r="O8" s="48">
        <f t="shared" si="9"/>
        <v>3</v>
      </c>
      <c r="P8" s="48">
        <f t="shared" si="9"/>
        <v>4</v>
      </c>
      <c r="Q8" s="48">
        <f t="shared" si="9"/>
        <v>3</v>
      </c>
      <c r="R8" s="48">
        <f t="shared" si="6"/>
        <v>4</v>
      </c>
      <c r="S8" s="48">
        <f t="shared" si="7"/>
        <v>1</v>
      </c>
      <c r="T8" s="48" t="str">
        <f t="shared" si="8"/>
        <v>Y</v>
      </c>
    </row>
    <row r="9" spans="1:20" s="52" customFormat="1" ht="12.75">
      <c r="A9" s="48">
        <f t="shared" si="3"/>
        <v>6</v>
      </c>
      <c r="B9" s="49">
        <f t="shared" si="4"/>
        <v>40100</v>
      </c>
      <c r="C9" s="48">
        <v>210</v>
      </c>
      <c r="D9" s="48">
        <v>214</v>
      </c>
      <c r="E9" s="48">
        <v>196</v>
      </c>
      <c r="F9" s="48">
        <f t="shared" si="0"/>
        <v>620</v>
      </c>
      <c r="G9" s="50">
        <f>AVERAGE($C$4:E9)</f>
        <v>217.22222222222223</v>
      </c>
      <c r="H9" s="48">
        <v>2</v>
      </c>
      <c r="I9" s="48">
        <v>1</v>
      </c>
      <c r="J9" s="48">
        <v>1</v>
      </c>
      <c r="K9" s="48">
        <f t="shared" si="1"/>
        <v>5</v>
      </c>
      <c r="L9" s="48">
        <f t="shared" si="2"/>
        <v>2</v>
      </c>
      <c r="M9" s="51">
        <v>74</v>
      </c>
      <c r="N9" s="51">
        <v>21</v>
      </c>
      <c r="O9" s="48">
        <f aca="true" t="shared" si="10" ref="O9:Q10">IF(C9&gt;199,O8+1,O8)</f>
        <v>4</v>
      </c>
      <c r="P9" s="48">
        <f t="shared" si="10"/>
        <v>5</v>
      </c>
      <c r="Q9" s="48">
        <f t="shared" si="10"/>
        <v>3</v>
      </c>
      <c r="R9" s="48">
        <f t="shared" si="6"/>
        <v>5</v>
      </c>
      <c r="S9" s="48">
        <f t="shared" si="7"/>
        <v>1</v>
      </c>
      <c r="T9" s="48" t="str">
        <f t="shared" si="8"/>
        <v>N</v>
      </c>
    </row>
    <row r="10" spans="1:20" s="52" customFormat="1" ht="12.75">
      <c r="A10" s="48">
        <f t="shared" si="3"/>
        <v>7</v>
      </c>
      <c r="B10" s="49">
        <f t="shared" si="4"/>
        <v>40107</v>
      </c>
      <c r="C10" s="48">
        <v>269</v>
      </c>
      <c r="D10" s="48">
        <v>200</v>
      </c>
      <c r="E10" s="48">
        <v>217</v>
      </c>
      <c r="F10" s="48">
        <f t="shared" si="0"/>
        <v>686</v>
      </c>
      <c r="G10" s="50">
        <f>AVERAGE($C$4:E10)</f>
        <v>218.85714285714286</v>
      </c>
      <c r="H10" s="48">
        <v>2</v>
      </c>
      <c r="I10" s="48">
        <v>1</v>
      </c>
      <c r="J10" s="48">
        <v>1</v>
      </c>
      <c r="K10" s="48">
        <f t="shared" si="1"/>
        <v>5</v>
      </c>
      <c r="L10" s="48">
        <f t="shared" si="2"/>
        <v>2</v>
      </c>
      <c r="M10" s="51">
        <v>74</v>
      </c>
      <c r="N10" s="51">
        <v>118</v>
      </c>
      <c r="O10" s="48">
        <f t="shared" si="10"/>
        <v>5</v>
      </c>
      <c r="P10" s="48">
        <f t="shared" si="10"/>
        <v>6</v>
      </c>
      <c r="Q10" s="48">
        <f t="shared" si="10"/>
        <v>4</v>
      </c>
      <c r="R10" s="48">
        <f t="shared" si="6"/>
        <v>6</v>
      </c>
      <c r="S10" s="48">
        <f t="shared" si="7"/>
        <v>1</v>
      </c>
      <c r="T10" s="48" t="str">
        <f t="shared" si="8"/>
        <v>Y</v>
      </c>
    </row>
    <row r="11" spans="1:20" s="52" customFormat="1" ht="12.75">
      <c r="A11" s="48">
        <f aca="true" t="shared" si="11" ref="A11:A16">A10+1</f>
        <v>8</v>
      </c>
      <c r="B11" s="49">
        <f aca="true" t="shared" si="12" ref="B11:B16">B10+7</f>
        <v>40114</v>
      </c>
      <c r="C11" s="48">
        <v>247</v>
      </c>
      <c r="D11" s="48">
        <v>210</v>
      </c>
      <c r="E11" s="48">
        <v>206</v>
      </c>
      <c r="F11" s="48">
        <f t="shared" si="0"/>
        <v>663</v>
      </c>
      <c r="G11" s="50">
        <f>AVERAGE($C$4:E11)</f>
        <v>219.125</v>
      </c>
      <c r="H11" s="48">
        <v>3</v>
      </c>
      <c r="I11" s="48">
        <v>0</v>
      </c>
      <c r="J11" s="48">
        <v>1</v>
      </c>
      <c r="K11" s="48">
        <f t="shared" si="1"/>
        <v>7</v>
      </c>
      <c r="L11" s="48">
        <f t="shared" si="2"/>
        <v>0</v>
      </c>
      <c r="M11" s="51">
        <v>74</v>
      </c>
      <c r="N11" s="51">
        <v>34</v>
      </c>
      <c r="O11" s="48">
        <f aca="true" t="shared" si="13" ref="O11:Q12">IF(C11&gt;199,O10+1,O10)</f>
        <v>6</v>
      </c>
      <c r="P11" s="48">
        <f t="shared" si="13"/>
        <v>7</v>
      </c>
      <c r="Q11" s="48">
        <f t="shared" si="13"/>
        <v>5</v>
      </c>
      <c r="R11" s="48">
        <f aca="true" t="shared" si="14" ref="R11:R16">IF(F11&gt;599,R10+1,R10)</f>
        <v>7</v>
      </c>
      <c r="S11" s="48">
        <f aca="true" t="shared" si="15" ref="S11:S16">IF(F11&gt;699,S10+1,S10)</f>
        <v>1</v>
      </c>
      <c r="T11" s="48" t="str">
        <f aca="true" t="shared" si="16" ref="T11:T16">IF(F11&gt;(G10*3),"Y","N")</f>
        <v>Y</v>
      </c>
    </row>
    <row r="12" spans="1:20" s="52" customFormat="1" ht="12.75">
      <c r="A12" s="48">
        <f t="shared" si="11"/>
        <v>9</v>
      </c>
      <c r="B12" s="49">
        <f t="shared" si="12"/>
        <v>40121</v>
      </c>
      <c r="C12" s="48">
        <v>189</v>
      </c>
      <c r="D12" s="48">
        <v>213</v>
      </c>
      <c r="E12" s="48">
        <v>258</v>
      </c>
      <c r="F12" s="48">
        <f t="shared" si="0"/>
        <v>660</v>
      </c>
      <c r="G12" s="50">
        <f>AVERAGE($C$4:E12)</f>
        <v>219.22222222222223</v>
      </c>
      <c r="H12" s="48">
        <v>3</v>
      </c>
      <c r="I12" s="48">
        <v>0</v>
      </c>
      <c r="J12" s="48">
        <v>1</v>
      </c>
      <c r="K12" s="48">
        <f t="shared" si="1"/>
        <v>7</v>
      </c>
      <c r="L12" s="48">
        <f t="shared" si="2"/>
        <v>0</v>
      </c>
      <c r="M12" s="51">
        <v>74</v>
      </c>
      <c r="N12" s="51">
        <v>147</v>
      </c>
      <c r="O12" s="48">
        <f t="shared" si="13"/>
        <v>6</v>
      </c>
      <c r="P12" s="48">
        <f t="shared" si="13"/>
        <v>8</v>
      </c>
      <c r="Q12" s="48">
        <f t="shared" si="13"/>
        <v>6</v>
      </c>
      <c r="R12" s="48">
        <f t="shared" si="14"/>
        <v>8</v>
      </c>
      <c r="S12" s="48">
        <f t="shared" si="15"/>
        <v>1</v>
      </c>
      <c r="T12" s="48" t="str">
        <f t="shared" si="16"/>
        <v>Y</v>
      </c>
    </row>
    <row r="13" spans="1:20" s="52" customFormat="1" ht="12.75">
      <c r="A13" s="48">
        <f t="shared" si="11"/>
        <v>10</v>
      </c>
      <c r="B13" s="49">
        <f t="shared" si="12"/>
        <v>40128</v>
      </c>
      <c r="C13" s="48">
        <v>212</v>
      </c>
      <c r="D13" s="48">
        <v>226</v>
      </c>
      <c r="E13" s="48">
        <v>170</v>
      </c>
      <c r="F13" s="48">
        <f t="shared" si="0"/>
        <v>608</v>
      </c>
      <c r="G13" s="50">
        <f>AVERAGE($C$4:E13)</f>
        <v>217.56666666666666</v>
      </c>
      <c r="H13" s="48">
        <v>3</v>
      </c>
      <c r="I13" s="48">
        <v>0</v>
      </c>
      <c r="J13" s="48">
        <v>1</v>
      </c>
      <c r="K13" s="48">
        <f t="shared" si="1"/>
        <v>7</v>
      </c>
      <c r="L13" s="48">
        <f t="shared" si="2"/>
        <v>0</v>
      </c>
      <c r="M13" s="51">
        <v>74</v>
      </c>
      <c r="N13" s="51">
        <v>0</v>
      </c>
      <c r="O13" s="48">
        <f aca="true" t="shared" si="17" ref="O13:Q14">IF(C13&gt;199,O12+1,O12)</f>
        <v>7</v>
      </c>
      <c r="P13" s="48">
        <f t="shared" si="17"/>
        <v>9</v>
      </c>
      <c r="Q13" s="48">
        <f t="shared" si="17"/>
        <v>6</v>
      </c>
      <c r="R13" s="48">
        <f t="shared" si="14"/>
        <v>9</v>
      </c>
      <c r="S13" s="48">
        <f t="shared" si="15"/>
        <v>1</v>
      </c>
      <c r="T13" s="48" t="str">
        <f t="shared" si="16"/>
        <v>N</v>
      </c>
    </row>
    <row r="14" spans="1:20" s="52" customFormat="1" ht="12.75">
      <c r="A14" s="48">
        <f t="shared" si="11"/>
        <v>11</v>
      </c>
      <c r="B14" s="49">
        <f t="shared" si="12"/>
        <v>40135</v>
      </c>
      <c r="C14" s="48">
        <v>206</v>
      </c>
      <c r="D14" s="48">
        <v>226</v>
      </c>
      <c r="E14" s="48">
        <v>202</v>
      </c>
      <c r="F14" s="48">
        <f t="shared" si="0"/>
        <v>634</v>
      </c>
      <c r="G14" s="50">
        <f>AVERAGE($C$4:E14)</f>
        <v>217</v>
      </c>
      <c r="H14" s="48">
        <v>2</v>
      </c>
      <c r="I14" s="48">
        <v>1</v>
      </c>
      <c r="J14" s="48">
        <v>1</v>
      </c>
      <c r="K14" s="48">
        <f t="shared" si="1"/>
        <v>5</v>
      </c>
      <c r="L14" s="48">
        <f t="shared" si="2"/>
        <v>2</v>
      </c>
      <c r="M14" s="51">
        <v>74</v>
      </c>
      <c r="N14" s="51">
        <v>6</v>
      </c>
      <c r="O14" s="48">
        <f t="shared" si="17"/>
        <v>8</v>
      </c>
      <c r="P14" s="48">
        <f t="shared" si="17"/>
        <v>10</v>
      </c>
      <c r="Q14" s="48">
        <f t="shared" si="17"/>
        <v>7</v>
      </c>
      <c r="R14" s="48">
        <f t="shared" si="14"/>
        <v>10</v>
      </c>
      <c r="S14" s="48">
        <f t="shared" si="15"/>
        <v>1</v>
      </c>
      <c r="T14" s="48" t="str">
        <f t="shared" si="16"/>
        <v>N</v>
      </c>
    </row>
    <row r="15" spans="1:20" s="60" customFormat="1" ht="12.75">
      <c r="A15" s="56">
        <f t="shared" si="11"/>
        <v>12</v>
      </c>
      <c r="B15" s="57">
        <f t="shared" si="12"/>
        <v>40142</v>
      </c>
      <c r="C15" s="56">
        <v>235</v>
      </c>
      <c r="D15" s="56">
        <v>211</v>
      </c>
      <c r="E15" s="56">
        <v>220</v>
      </c>
      <c r="F15" s="56">
        <f aca="true" t="shared" si="18" ref="F15:F37">SUM(C15:E15)</f>
        <v>666</v>
      </c>
      <c r="G15" s="58">
        <f>AVERAGE($C$4:E15)</f>
        <v>217.41666666666666</v>
      </c>
      <c r="H15" s="56">
        <v>3</v>
      </c>
      <c r="I15" s="56">
        <v>0</v>
      </c>
      <c r="J15" s="56">
        <v>1</v>
      </c>
      <c r="K15" s="56">
        <f t="shared" si="1"/>
        <v>7</v>
      </c>
      <c r="L15" s="56">
        <f t="shared" si="2"/>
        <v>0</v>
      </c>
      <c r="M15" s="59">
        <v>74</v>
      </c>
      <c r="N15" s="59">
        <v>0</v>
      </c>
      <c r="O15" s="56">
        <f aca="true" t="shared" si="19" ref="O15:Q16">IF(C15&gt;199,O14+1,O14)</f>
        <v>9</v>
      </c>
      <c r="P15" s="56">
        <f t="shared" si="19"/>
        <v>11</v>
      </c>
      <c r="Q15" s="56">
        <f t="shared" si="19"/>
        <v>8</v>
      </c>
      <c r="R15" s="56">
        <f t="shared" si="14"/>
        <v>11</v>
      </c>
      <c r="S15" s="56">
        <f t="shared" si="15"/>
        <v>1</v>
      </c>
      <c r="T15" s="56" t="str">
        <f t="shared" si="16"/>
        <v>Y</v>
      </c>
    </row>
    <row r="16" spans="1:20" s="60" customFormat="1" ht="12.75">
      <c r="A16" s="56">
        <f t="shared" si="11"/>
        <v>13</v>
      </c>
      <c r="B16" s="57">
        <f t="shared" si="12"/>
        <v>40149</v>
      </c>
      <c r="C16" s="56">
        <v>226</v>
      </c>
      <c r="D16" s="56">
        <v>193</v>
      </c>
      <c r="E16" s="56">
        <v>209</v>
      </c>
      <c r="F16" s="56">
        <f t="shared" si="18"/>
        <v>628</v>
      </c>
      <c r="G16" s="58">
        <f>AVERAGE($C$4:E16)</f>
        <v>216.7948717948718</v>
      </c>
      <c r="H16" s="56">
        <v>2</v>
      </c>
      <c r="I16" s="56">
        <v>1</v>
      </c>
      <c r="J16" s="56">
        <v>1</v>
      </c>
      <c r="K16" s="56">
        <f t="shared" si="1"/>
        <v>5</v>
      </c>
      <c r="L16" s="56">
        <f t="shared" si="2"/>
        <v>2</v>
      </c>
      <c r="M16" s="59">
        <v>74</v>
      </c>
      <c r="N16" s="59">
        <v>0</v>
      </c>
      <c r="O16" s="56">
        <f t="shared" si="19"/>
        <v>10</v>
      </c>
      <c r="P16" s="56">
        <f t="shared" si="19"/>
        <v>11</v>
      </c>
      <c r="Q16" s="56">
        <f t="shared" si="19"/>
        <v>9</v>
      </c>
      <c r="R16" s="56">
        <f t="shared" si="14"/>
        <v>12</v>
      </c>
      <c r="S16" s="56">
        <f t="shared" si="15"/>
        <v>1</v>
      </c>
      <c r="T16" s="56" t="str">
        <f t="shared" si="16"/>
        <v>N</v>
      </c>
    </row>
    <row r="17" spans="1:20" s="60" customFormat="1" ht="12.75">
      <c r="A17" s="56">
        <f aca="true" t="shared" si="20" ref="A17:A22">A16+1</f>
        <v>14</v>
      </c>
      <c r="B17" s="57">
        <f aca="true" t="shared" si="21" ref="B17:B22">B16+7</f>
        <v>40156</v>
      </c>
      <c r="C17" s="56">
        <v>229</v>
      </c>
      <c r="D17" s="56">
        <v>238</v>
      </c>
      <c r="E17" s="56">
        <v>249</v>
      </c>
      <c r="F17" s="56">
        <f t="shared" si="18"/>
        <v>716</v>
      </c>
      <c r="G17" s="58">
        <f>AVERAGE($C$4:E17)</f>
        <v>218.35714285714286</v>
      </c>
      <c r="H17" s="56">
        <v>2</v>
      </c>
      <c r="I17" s="56">
        <v>1</v>
      </c>
      <c r="J17" s="56">
        <v>1</v>
      </c>
      <c r="K17" s="56">
        <f t="shared" si="1"/>
        <v>5</v>
      </c>
      <c r="L17" s="56">
        <f t="shared" si="2"/>
        <v>2</v>
      </c>
      <c r="M17" s="59">
        <v>74</v>
      </c>
      <c r="N17" s="59">
        <v>197</v>
      </c>
      <c r="O17" s="56">
        <f aca="true" t="shared" si="22" ref="O17:Q18">IF(C17&gt;199,O16+1,O16)</f>
        <v>11</v>
      </c>
      <c r="P17" s="56">
        <f t="shared" si="22"/>
        <v>12</v>
      </c>
      <c r="Q17" s="56">
        <f t="shared" si="22"/>
        <v>10</v>
      </c>
      <c r="R17" s="56">
        <f aca="true" t="shared" si="23" ref="R17:R22">IF(F17&gt;599,R16+1,R16)</f>
        <v>13</v>
      </c>
      <c r="S17" s="56">
        <f aca="true" t="shared" si="24" ref="S17:S22">IF(F17&gt;699,S16+1,S16)</f>
        <v>2</v>
      </c>
      <c r="T17" s="56" t="str">
        <f aca="true" t="shared" si="25" ref="T17:T22">IF(F17&gt;(G16*3),"Y","N")</f>
        <v>Y</v>
      </c>
    </row>
    <row r="18" spans="1:20" s="60" customFormat="1" ht="12.75">
      <c r="A18" s="56">
        <f t="shared" si="20"/>
        <v>15</v>
      </c>
      <c r="B18" s="57">
        <f t="shared" si="21"/>
        <v>40163</v>
      </c>
      <c r="C18" s="56">
        <v>225</v>
      </c>
      <c r="D18" s="56">
        <v>258</v>
      </c>
      <c r="E18" s="56">
        <v>226</v>
      </c>
      <c r="F18" s="56">
        <f t="shared" si="18"/>
        <v>709</v>
      </c>
      <c r="G18" s="58">
        <f>AVERAGE($C$4:E18)</f>
        <v>219.55555555555554</v>
      </c>
      <c r="H18" s="56">
        <v>3</v>
      </c>
      <c r="I18" s="56">
        <v>0</v>
      </c>
      <c r="J18" s="56">
        <v>1</v>
      </c>
      <c r="K18" s="56">
        <f t="shared" si="1"/>
        <v>7</v>
      </c>
      <c r="L18" s="56">
        <f t="shared" si="2"/>
        <v>0</v>
      </c>
      <c r="M18" s="59">
        <v>74</v>
      </c>
      <c r="N18" s="59">
        <v>231</v>
      </c>
      <c r="O18" s="56">
        <f t="shared" si="22"/>
        <v>12</v>
      </c>
      <c r="P18" s="56">
        <f t="shared" si="22"/>
        <v>13</v>
      </c>
      <c r="Q18" s="56">
        <f t="shared" si="22"/>
        <v>11</v>
      </c>
      <c r="R18" s="56">
        <f t="shared" si="23"/>
        <v>14</v>
      </c>
      <c r="S18" s="56">
        <f t="shared" si="24"/>
        <v>3</v>
      </c>
      <c r="T18" s="56" t="str">
        <f t="shared" si="25"/>
        <v>Y</v>
      </c>
    </row>
    <row r="19" spans="1:20" s="60" customFormat="1" ht="12.75">
      <c r="A19" s="56">
        <f t="shared" si="20"/>
        <v>16</v>
      </c>
      <c r="B19" s="57">
        <f t="shared" si="21"/>
        <v>40170</v>
      </c>
      <c r="C19" s="56">
        <v>300</v>
      </c>
      <c r="D19" s="56">
        <v>224</v>
      </c>
      <c r="E19" s="56">
        <v>247</v>
      </c>
      <c r="F19" s="56">
        <f t="shared" si="18"/>
        <v>771</v>
      </c>
      <c r="G19" s="58">
        <f>AVERAGE($C$4:E19)</f>
        <v>221.89583333333334</v>
      </c>
      <c r="H19" s="56">
        <v>3</v>
      </c>
      <c r="I19" s="56">
        <v>0</v>
      </c>
      <c r="J19" s="56">
        <v>1</v>
      </c>
      <c r="K19" s="56">
        <f aca="true" t="shared" si="26" ref="K19:K36">2*H19+J19</f>
        <v>7</v>
      </c>
      <c r="L19" s="56">
        <f t="shared" si="2"/>
        <v>0</v>
      </c>
      <c r="M19" s="59">
        <v>74</v>
      </c>
      <c r="N19" s="59">
        <v>323</v>
      </c>
      <c r="O19" s="56">
        <f aca="true" t="shared" si="27" ref="O19:Q20">IF(C19&gt;199,O18+1,O18)</f>
        <v>13</v>
      </c>
      <c r="P19" s="56">
        <f t="shared" si="27"/>
        <v>14</v>
      </c>
      <c r="Q19" s="56">
        <f t="shared" si="27"/>
        <v>12</v>
      </c>
      <c r="R19" s="56">
        <f t="shared" si="23"/>
        <v>15</v>
      </c>
      <c r="S19" s="56">
        <f t="shared" si="24"/>
        <v>4</v>
      </c>
      <c r="T19" s="56" t="str">
        <f t="shared" si="25"/>
        <v>Y</v>
      </c>
    </row>
    <row r="20" spans="1:20" s="60" customFormat="1" ht="12.75">
      <c r="A20" s="56">
        <f t="shared" si="20"/>
        <v>17</v>
      </c>
      <c r="B20" s="57">
        <f t="shared" si="21"/>
        <v>40177</v>
      </c>
      <c r="C20" s="56">
        <v>249</v>
      </c>
      <c r="D20" s="56">
        <v>234</v>
      </c>
      <c r="E20" s="56">
        <v>237</v>
      </c>
      <c r="F20" s="56">
        <f t="shared" si="18"/>
        <v>720</v>
      </c>
      <c r="G20" s="58">
        <f>AVERAGE($C$4:E20)</f>
        <v>222.9607843137255</v>
      </c>
      <c r="H20" s="56">
        <v>1</v>
      </c>
      <c r="I20" s="56">
        <v>2</v>
      </c>
      <c r="J20" s="56">
        <v>1</v>
      </c>
      <c r="K20" s="56">
        <f t="shared" si="26"/>
        <v>3</v>
      </c>
      <c r="L20" s="56">
        <f t="shared" si="2"/>
        <v>4</v>
      </c>
      <c r="M20" s="59">
        <v>74</v>
      </c>
      <c r="N20" s="59">
        <v>67</v>
      </c>
      <c r="O20" s="56">
        <f t="shared" si="27"/>
        <v>14</v>
      </c>
      <c r="P20" s="56">
        <f t="shared" si="27"/>
        <v>15</v>
      </c>
      <c r="Q20" s="56">
        <f t="shared" si="27"/>
        <v>13</v>
      </c>
      <c r="R20" s="56">
        <f t="shared" si="23"/>
        <v>16</v>
      </c>
      <c r="S20" s="56">
        <f t="shared" si="24"/>
        <v>5</v>
      </c>
      <c r="T20" s="56" t="str">
        <f t="shared" si="25"/>
        <v>Y</v>
      </c>
    </row>
    <row r="21" spans="1:20" s="60" customFormat="1" ht="12.75">
      <c r="A21" s="56">
        <f t="shared" si="20"/>
        <v>18</v>
      </c>
      <c r="B21" s="57">
        <f t="shared" si="21"/>
        <v>40184</v>
      </c>
      <c r="C21" s="56">
        <v>268</v>
      </c>
      <c r="D21" s="56">
        <v>205</v>
      </c>
      <c r="E21" s="56">
        <v>190</v>
      </c>
      <c r="F21" s="56">
        <f t="shared" si="18"/>
        <v>663</v>
      </c>
      <c r="G21" s="58">
        <f>AVERAGE($C$4:E21)</f>
        <v>222.85185185185185</v>
      </c>
      <c r="H21" s="56">
        <v>1</v>
      </c>
      <c r="I21" s="56">
        <v>2</v>
      </c>
      <c r="J21" s="56">
        <v>1</v>
      </c>
      <c r="K21" s="56">
        <f t="shared" si="26"/>
        <v>3</v>
      </c>
      <c r="L21" s="56">
        <f t="shared" si="2"/>
        <v>4</v>
      </c>
      <c r="M21" s="59">
        <v>74</v>
      </c>
      <c r="N21" s="59">
        <v>145</v>
      </c>
      <c r="O21" s="56">
        <f aca="true" t="shared" si="28" ref="O21:Q22">IF(C21&gt;199,O20+1,O20)</f>
        <v>15</v>
      </c>
      <c r="P21" s="56">
        <f t="shared" si="28"/>
        <v>16</v>
      </c>
      <c r="Q21" s="56">
        <f t="shared" si="28"/>
        <v>13</v>
      </c>
      <c r="R21" s="56">
        <f t="shared" si="23"/>
        <v>17</v>
      </c>
      <c r="S21" s="56">
        <f t="shared" si="24"/>
        <v>5</v>
      </c>
      <c r="T21" s="56" t="str">
        <f t="shared" si="25"/>
        <v>N</v>
      </c>
    </row>
    <row r="22" spans="1:20" s="60" customFormat="1" ht="12.75">
      <c r="A22" s="56">
        <f t="shared" si="20"/>
        <v>19</v>
      </c>
      <c r="B22" s="57">
        <f t="shared" si="21"/>
        <v>40191</v>
      </c>
      <c r="C22" s="56">
        <v>237</v>
      </c>
      <c r="D22" s="56">
        <v>244</v>
      </c>
      <c r="E22" s="56">
        <v>279</v>
      </c>
      <c r="F22" s="56">
        <f t="shared" si="18"/>
        <v>760</v>
      </c>
      <c r="G22" s="58">
        <f>AVERAGE($C$4:E22)</f>
        <v>224.4561403508772</v>
      </c>
      <c r="H22" s="56">
        <v>2</v>
      </c>
      <c r="I22" s="56">
        <v>1</v>
      </c>
      <c r="J22" s="56">
        <v>0</v>
      </c>
      <c r="K22" s="56">
        <f t="shared" si="26"/>
        <v>4</v>
      </c>
      <c r="L22" s="56">
        <f t="shared" si="2"/>
        <v>3</v>
      </c>
      <c r="M22" s="59">
        <v>74</v>
      </c>
      <c r="N22" s="59">
        <v>219</v>
      </c>
      <c r="O22" s="56">
        <f t="shared" si="28"/>
        <v>16</v>
      </c>
      <c r="P22" s="56">
        <f t="shared" si="28"/>
        <v>17</v>
      </c>
      <c r="Q22" s="56">
        <f t="shared" si="28"/>
        <v>14</v>
      </c>
      <c r="R22" s="56">
        <f t="shared" si="23"/>
        <v>18</v>
      </c>
      <c r="S22" s="56">
        <f t="shared" si="24"/>
        <v>6</v>
      </c>
      <c r="T22" s="56" t="str">
        <f t="shared" si="25"/>
        <v>Y</v>
      </c>
    </row>
    <row r="23" spans="1:20" s="60" customFormat="1" ht="12.75">
      <c r="A23" s="56">
        <f aca="true" t="shared" si="29" ref="A23:A28">A22+1</f>
        <v>20</v>
      </c>
      <c r="B23" s="57">
        <f aca="true" t="shared" si="30" ref="B23:B28">B22+7</f>
        <v>40198</v>
      </c>
      <c r="C23" s="56">
        <v>224</v>
      </c>
      <c r="D23" s="56">
        <v>212</v>
      </c>
      <c r="E23" s="56">
        <v>225</v>
      </c>
      <c r="F23" s="56">
        <f t="shared" si="18"/>
        <v>661</v>
      </c>
      <c r="G23" s="58">
        <f>AVERAGE($C$4:E23)</f>
        <v>224.25</v>
      </c>
      <c r="H23" s="56">
        <v>1</v>
      </c>
      <c r="I23" s="56">
        <v>2</v>
      </c>
      <c r="J23" s="56">
        <v>0</v>
      </c>
      <c r="K23" s="56">
        <f t="shared" si="26"/>
        <v>2</v>
      </c>
      <c r="L23" s="56">
        <f t="shared" si="2"/>
        <v>5</v>
      </c>
      <c r="M23" s="59">
        <v>74</v>
      </c>
      <c r="N23" s="59">
        <v>15</v>
      </c>
      <c r="O23" s="56">
        <f aca="true" t="shared" si="31" ref="O23:Q24">IF(C23&gt;199,O22+1,O22)</f>
        <v>17</v>
      </c>
      <c r="P23" s="56">
        <f t="shared" si="31"/>
        <v>18</v>
      </c>
      <c r="Q23" s="56">
        <f t="shared" si="31"/>
        <v>15</v>
      </c>
      <c r="R23" s="56">
        <f aca="true" t="shared" si="32" ref="R23:R28">IF(F23&gt;599,R22+1,R22)</f>
        <v>19</v>
      </c>
      <c r="S23" s="56">
        <f aca="true" t="shared" si="33" ref="S23:S28">IF(F23&gt;699,S22+1,S22)</f>
        <v>6</v>
      </c>
      <c r="T23" s="56" t="str">
        <f aca="true" t="shared" si="34" ref="T23:T28">IF(F23&gt;(G22*3),"Y","N")</f>
        <v>N</v>
      </c>
    </row>
    <row r="24" spans="1:20" s="60" customFormat="1" ht="12.75">
      <c r="A24" s="56">
        <f t="shared" si="29"/>
        <v>21</v>
      </c>
      <c r="B24" s="57">
        <f t="shared" si="30"/>
        <v>40205</v>
      </c>
      <c r="C24" s="56">
        <v>259</v>
      </c>
      <c r="D24" s="56">
        <v>266</v>
      </c>
      <c r="E24" s="56">
        <v>227</v>
      </c>
      <c r="F24" s="56">
        <f t="shared" si="18"/>
        <v>752</v>
      </c>
      <c r="G24" s="58">
        <f>AVERAGE($C$4:E24)</f>
        <v>225.5079365079365</v>
      </c>
      <c r="H24" s="56">
        <v>3</v>
      </c>
      <c r="I24" s="56">
        <v>0</v>
      </c>
      <c r="J24" s="56">
        <v>1</v>
      </c>
      <c r="K24" s="56">
        <f t="shared" si="26"/>
        <v>7</v>
      </c>
      <c r="L24" s="56">
        <f t="shared" si="2"/>
        <v>0</v>
      </c>
      <c r="M24" s="59">
        <v>80</v>
      </c>
      <c r="N24" s="59">
        <v>158</v>
      </c>
      <c r="O24" s="56">
        <f t="shared" si="31"/>
        <v>18</v>
      </c>
      <c r="P24" s="56">
        <f t="shared" si="31"/>
        <v>19</v>
      </c>
      <c r="Q24" s="56">
        <f t="shared" si="31"/>
        <v>16</v>
      </c>
      <c r="R24" s="56">
        <f t="shared" si="32"/>
        <v>20</v>
      </c>
      <c r="S24" s="56">
        <f t="shared" si="33"/>
        <v>7</v>
      </c>
      <c r="T24" s="56" t="str">
        <f t="shared" si="34"/>
        <v>Y</v>
      </c>
    </row>
    <row r="25" spans="1:20" s="60" customFormat="1" ht="12.75">
      <c r="A25" s="56">
        <f t="shared" si="29"/>
        <v>22</v>
      </c>
      <c r="B25" s="57">
        <f t="shared" si="30"/>
        <v>40212</v>
      </c>
      <c r="C25" s="56">
        <v>202</v>
      </c>
      <c r="D25" s="56">
        <v>203</v>
      </c>
      <c r="E25" s="56">
        <v>195</v>
      </c>
      <c r="F25" s="56">
        <f t="shared" si="18"/>
        <v>600</v>
      </c>
      <c r="G25" s="58">
        <f>AVERAGE($C$4:E25)</f>
        <v>224.34848484848484</v>
      </c>
      <c r="H25" s="56">
        <v>2</v>
      </c>
      <c r="I25" s="56">
        <v>1</v>
      </c>
      <c r="J25" s="56">
        <v>1</v>
      </c>
      <c r="K25" s="56">
        <f t="shared" si="26"/>
        <v>5</v>
      </c>
      <c r="L25" s="56">
        <f t="shared" si="2"/>
        <v>2</v>
      </c>
      <c r="M25" s="59">
        <v>80</v>
      </c>
      <c r="N25" s="59">
        <v>4</v>
      </c>
      <c r="O25" s="56">
        <f aca="true" t="shared" si="35" ref="O25:Q27">IF(C25&gt;199,O24+1,O24)</f>
        <v>19</v>
      </c>
      <c r="P25" s="56">
        <f t="shared" si="35"/>
        <v>20</v>
      </c>
      <c r="Q25" s="56">
        <f t="shared" si="35"/>
        <v>16</v>
      </c>
      <c r="R25" s="56">
        <f t="shared" si="32"/>
        <v>21</v>
      </c>
      <c r="S25" s="56">
        <f t="shared" si="33"/>
        <v>7</v>
      </c>
      <c r="T25" s="56" t="str">
        <f t="shared" si="34"/>
        <v>N</v>
      </c>
    </row>
    <row r="26" spans="1:20" s="65" customFormat="1" ht="12.75">
      <c r="A26" s="61">
        <f t="shared" si="29"/>
        <v>23</v>
      </c>
      <c r="B26" s="62">
        <f t="shared" si="30"/>
        <v>40219</v>
      </c>
      <c r="C26" s="61">
        <v>233</v>
      </c>
      <c r="D26" s="61">
        <v>242</v>
      </c>
      <c r="E26" s="61">
        <v>200</v>
      </c>
      <c r="F26" s="61">
        <f t="shared" si="18"/>
        <v>675</v>
      </c>
      <c r="G26" s="63">
        <f>AVERAGE($C$4:E26)</f>
        <v>224.3768115942029</v>
      </c>
      <c r="H26" s="61">
        <v>2</v>
      </c>
      <c r="I26" s="61">
        <v>1</v>
      </c>
      <c r="J26" s="61">
        <v>1</v>
      </c>
      <c r="K26" s="61">
        <f t="shared" si="26"/>
        <v>5</v>
      </c>
      <c r="L26" s="61">
        <f t="shared" si="2"/>
        <v>2</v>
      </c>
      <c r="M26" s="64">
        <v>80</v>
      </c>
      <c r="N26" s="64">
        <v>8</v>
      </c>
      <c r="O26" s="61">
        <f t="shared" si="35"/>
        <v>20</v>
      </c>
      <c r="P26" s="61">
        <f t="shared" si="35"/>
        <v>21</v>
      </c>
      <c r="Q26" s="61">
        <f t="shared" si="35"/>
        <v>17</v>
      </c>
      <c r="R26" s="61">
        <f t="shared" si="32"/>
        <v>22</v>
      </c>
      <c r="S26" s="61">
        <f t="shared" si="33"/>
        <v>7</v>
      </c>
      <c r="T26" s="61" t="str">
        <f t="shared" si="34"/>
        <v>Y</v>
      </c>
    </row>
    <row r="27" spans="1:20" s="65" customFormat="1" ht="12.75">
      <c r="A27" s="61">
        <f t="shared" si="29"/>
        <v>24</v>
      </c>
      <c r="B27" s="62">
        <f t="shared" si="30"/>
        <v>40226</v>
      </c>
      <c r="C27" s="61">
        <v>225</v>
      </c>
      <c r="D27" s="61">
        <v>245</v>
      </c>
      <c r="E27" s="61">
        <v>178</v>
      </c>
      <c r="F27" s="61">
        <f t="shared" si="18"/>
        <v>648</v>
      </c>
      <c r="G27" s="63">
        <f>AVERAGE($C$4:E27)</f>
        <v>224.02777777777777</v>
      </c>
      <c r="H27" s="61">
        <v>2</v>
      </c>
      <c r="I27" s="61">
        <v>1</v>
      </c>
      <c r="J27" s="61">
        <v>0</v>
      </c>
      <c r="K27" s="61">
        <f t="shared" si="26"/>
        <v>4</v>
      </c>
      <c r="L27" s="61">
        <f t="shared" si="2"/>
        <v>3</v>
      </c>
      <c r="M27" s="64">
        <v>80</v>
      </c>
      <c r="N27" s="64">
        <v>183</v>
      </c>
      <c r="O27" s="61">
        <f t="shared" si="35"/>
        <v>21</v>
      </c>
      <c r="P27" s="61">
        <f t="shared" si="35"/>
        <v>22</v>
      </c>
      <c r="Q27" s="61">
        <f t="shared" si="35"/>
        <v>17</v>
      </c>
      <c r="R27" s="61">
        <f t="shared" si="32"/>
        <v>23</v>
      </c>
      <c r="S27" s="61">
        <f t="shared" si="33"/>
        <v>7</v>
      </c>
      <c r="T27" s="61" t="str">
        <f t="shared" si="34"/>
        <v>N</v>
      </c>
    </row>
    <row r="28" spans="1:20" s="65" customFormat="1" ht="12.75">
      <c r="A28" s="61">
        <f t="shared" si="29"/>
        <v>25</v>
      </c>
      <c r="B28" s="62">
        <f t="shared" si="30"/>
        <v>40233</v>
      </c>
      <c r="C28" s="61">
        <v>214</v>
      </c>
      <c r="D28" s="61">
        <v>242</v>
      </c>
      <c r="E28" s="61">
        <v>256</v>
      </c>
      <c r="F28" s="61">
        <f t="shared" si="18"/>
        <v>712</v>
      </c>
      <c r="G28" s="63">
        <f>AVERAGE($C$4:E28)</f>
        <v>224.56</v>
      </c>
      <c r="H28" s="61">
        <v>1</v>
      </c>
      <c r="I28" s="61">
        <v>2</v>
      </c>
      <c r="J28" s="61">
        <v>0</v>
      </c>
      <c r="K28" s="61">
        <f t="shared" si="26"/>
        <v>2</v>
      </c>
      <c r="L28" s="61">
        <f t="shared" si="2"/>
        <v>5</v>
      </c>
      <c r="M28" s="64">
        <v>80</v>
      </c>
      <c r="N28" s="64">
        <v>278</v>
      </c>
      <c r="O28" s="61">
        <f aca="true" t="shared" si="36" ref="O28:Q29">IF(C28&gt;199,O27+1,O27)</f>
        <v>22</v>
      </c>
      <c r="P28" s="61">
        <f t="shared" si="36"/>
        <v>23</v>
      </c>
      <c r="Q28" s="61">
        <f t="shared" si="36"/>
        <v>18</v>
      </c>
      <c r="R28" s="61">
        <f t="shared" si="32"/>
        <v>24</v>
      </c>
      <c r="S28" s="61">
        <f t="shared" si="33"/>
        <v>8</v>
      </c>
      <c r="T28" s="61" t="str">
        <f t="shared" si="34"/>
        <v>Y</v>
      </c>
    </row>
    <row r="29" spans="1:20" s="65" customFormat="1" ht="12.75">
      <c r="A29" s="61">
        <f aca="true" t="shared" si="37" ref="A29:A34">A28+1</f>
        <v>26</v>
      </c>
      <c r="B29" s="62">
        <f aca="true" t="shared" si="38" ref="B29:B34">B28+7</f>
        <v>40240</v>
      </c>
      <c r="C29" s="61">
        <v>256</v>
      </c>
      <c r="D29" s="61">
        <v>228</v>
      </c>
      <c r="E29" s="61">
        <v>277</v>
      </c>
      <c r="F29" s="61">
        <f t="shared" si="18"/>
        <v>761</v>
      </c>
      <c r="G29" s="63">
        <f>AVERAGE($C$4:E29)</f>
        <v>225.67948717948718</v>
      </c>
      <c r="H29" s="61">
        <v>3</v>
      </c>
      <c r="I29" s="61">
        <v>0</v>
      </c>
      <c r="J29" s="61">
        <v>1</v>
      </c>
      <c r="K29" s="61">
        <f t="shared" si="26"/>
        <v>7</v>
      </c>
      <c r="L29" s="61">
        <f t="shared" si="2"/>
        <v>0</v>
      </c>
      <c r="M29" s="64">
        <v>80</v>
      </c>
      <c r="N29" s="64">
        <v>353</v>
      </c>
      <c r="O29" s="61">
        <f t="shared" si="36"/>
        <v>23</v>
      </c>
      <c r="P29" s="61">
        <f t="shared" si="36"/>
        <v>24</v>
      </c>
      <c r="Q29" s="61">
        <f t="shared" si="36"/>
        <v>19</v>
      </c>
      <c r="R29" s="61">
        <f aca="true" t="shared" si="39" ref="R29:R34">IF(F29&gt;599,R28+1,R28)</f>
        <v>25</v>
      </c>
      <c r="S29" s="61">
        <f aca="true" t="shared" si="40" ref="S29:S34">IF(F29&gt;699,S28+1,S28)</f>
        <v>9</v>
      </c>
      <c r="T29" s="61" t="str">
        <f aca="true" t="shared" si="41" ref="T29:T34">IF(F29&gt;(G28*3),"Y","N")</f>
        <v>Y</v>
      </c>
    </row>
    <row r="30" spans="1:20" s="65" customFormat="1" ht="12.75">
      <c r="A30" s="61">
        <f t="shared" si="37"/>
        <v>27</v>
      </c>
      <c r="B30" s="62">
        <f t="shared" si="38"/>
        <v>40247</v>
      </c>
      <c r="C30" s="61">
        <v>298</v>
      </c>
      <c r="D30" s="61">
        <v>231</v>
      </c>
      <c r="E30" s="61">
        <v>195</v>
      </c>
      <c r="F30" s="61">
        <f t="shared" si="18"/>
        <v>724</v>
      </c>
      <c r="G30" s="63">
        <f>AVERAGE($C$4:E30)</f>
        <v>226.25925925925927</v>
      </c>
      <c r="H30" s="61">
        <v>1</v>
      </c>
      <c r="I30" s="61">
        <v>2</v>
      </c>
      <c r="J30" s="61">
        <v>1</v>
      </c>
      <c r="K30" s="61">
        <f t="shared" si="26"/>
        <v>3</v>
      </c>
      <c r="L30" s="61">
        <f t="shared" si="2"/>
        <v>4</v>
      </c>
      <c r="M30" s="64">
        <v>80</v>
      </c>
      <c r="N30" s="64">
        <v>170</v>
      </c>
      <c r="O30" s="61">
        <f aca="true" t="shared" si="42" ref="O30:Q31">IF(C30&gt;199,O29+1,O29)</f>
        <v>24</v>
      </c>
      <c r="P30" s="61">
        <f t="shared" si="42"/>
        <v>25</v>
      </c>
      <c r="Q30" s="61">
        <f t="shared" si="42"/>
        <v>19</v>
      </c>
      <c r="R30" s="61">
        <f t="shared" si="39"/>
        <v>26</v>
      </c>
      <c r="S30" s="61">
        <f t="shared" si="40"/>
        <v>10</v>
      </c>
      <c r="T30" s="61" t="str">
        <f t="shared" si="41"/>
        <v>Y</v>
      </c>
    </row>
    <row r="31" spans="1:20" s="65" customFormat="1" ht="12.75">
      <c r="A31" s="61">
        <f t="shared" si="37"/>
        <v>28</v>
      </c>
      <c r="B31" s="62">
        <f t="shared" si="38"/>
        <v>40254</v>
      </c>
      <c r="C31" s="61">
        <v>183</v>
      </c>
      <c r="D31" s="61">
        <v>145</v>
      </c>
      <c r="E31" s="61">
        <v>185</v>
      </c>
      <c r="F31" s="61">
        <f t="shared" si="18"/>
        <v>513</v>
      </c>
      <c r="G31" s="63">
        <f>AVERAGE($C$4:E31)</f>
        <v>224.28571428571428</v>
      </c>
      <c r="H31" s="61">
        <v>0</v>
      </c>
      <c r="I31" s="61">
        <v>3</v>
      </c>
      <c r="J31" s="61">
        <v>0</v>
      </c>
      <c r="K31" s="61">
        <f t="shared" si="26"/>
        <v>0</v>
      </c>
      <c r="L31" s="61">
        <f t="shared" si="2"/>
        <v>7</v>
      </c>
      <c r="M31" s="64">
        <v>80</v>
      </c>
      <c r="N31" s="64">
        <v>12</v>
      </c>
      <c r="O31" s="61">
        <f t="shared" si="42"/>
        <v>24</v>
      </c>
      <c r="P31" s="61">
        <f t="shared" si="42"/>
        <v>25</v>
      </c>
      <c r="Q31" s="61">
        <f t="shared" si="42"/>
        <v>19</v>
      </c>
      <c r="R31" s="61">
        <f t="shared" si="39"/>
        <v>26</v>
      </c>
      <c r="S31" s="61">
        <f t="shared" si="40"/>
        <v>10</v>
      </c>
      <c r="T31" s="61" t="str">
        <f t="shared" si="41"/>
        <v>N</v>
      </c>
    </row>
    <row r="32" spans="1:20" s="65" customFormat="1" ht="12.75">
      <c r="A32" s="61">
        <f t="shared" si="37"/>
        <v>29</v>
      </c>
      <c r="B32" s="62">
        <f t="shared" si="38"/>
        <v>40261</v>
      </c>
      <c r="C32" s="61">
        <v>223</v>
      </c>
      <c r="D32" s="61">
        <v>279</v>
      </c>
      <c r="E32" s="61">
        <v>267</v>
      </c>
      <c r="F32" s="61">
        <f t="shared" si="18"/>
        <v>769</v>
      </c>
      <c r="G32" s="63">
        <f>AVERAGE($C$4:E32)</f>
        <v>225.39080459770116</v>
      </c>
      <c r="H32" s="61">
        <v>1</v>
      </c>
      <c r="I32" s="61">
        <v>2</v>
      </c>
      <c r="J32" s="61">
        <v>1</v>
      </c>
      <c r="K32" s="61">
        <f t="shared" si="26"/>
        <v>3</v>
      </c>
      <c r="L32" s="61">
        <f t="shared" si="2"/>
        <v>4</v>
      </c>
      <c r="M32" s="64">
        <v>80</v>
      </c>
      <c r="N32" s="64">
        <v>461</v>
      </c>
      <c r="O32" s="61">
        <f aca="true" t="shared" si="43" ref="O32:Q33">IF(C32&gt;199,O31+1,O31)</f>
        <v>25</v>
      </c>
      <c r="P32" s="61">
        <f t="shared" si="43"/>
        <v>26</v>
      </c>
      <c r="Q32" s="61">
        <f t="shared" si="43"/>
        <v>20</v>
      </c>
      <c r="R32" s="61">
        <f t="shared" si="39"/>
        <v>27</v>
      </c>
      <c r="S32" s="61">
        <f t="shared" si="40"/>
        <v>11</v>
      </c>
      <c r="T32" s="61" t="str">
        <f t="shared" si="41"/>
        <v>Y</v>
      </c>
    </row>
    <row r="33" spans="1:20" s="65" customFormat="1" ht="12.75">
      <c r="A33" s="61">
        <f t="shared" si="37"/>
        <v>30</v>
      </c>
      <c r="B33" s="62">
        <f t="shared" si="38"/>
        <v>40268</v>
      </c>
      <c r="C33" s="61">
        <v>214</v>
      </c>
      <c r="D33" s="61">
        <v>200</v>
      </c>
      <c r="E33" s="61">
        <v>252</v>
      </c>
      <c r="F33" s="61">
        <f t="shared" si="18"/>
        <v>666</v>
      </c>
      <c r="G33" s="63">
        <f>AVERAGE($C$4:E33)</f>
        <v>225.27777777777777</v>
      </c>
      <c r="H33" s="61">
        <v>3</v>
      </c>
      <c r="I33" s="61">
        <v>0</v>
      </c>
      <c r="J33" s="61">
        <v>1</v>
      </c>
      <c r="K33" s="61">
        <f t="shared" si="26"/>
        <v>7</v>
      </c>
      <c r="L33" s="61">
        <f t="shared" si="2"/>
        <v>0</v>
      </c>
      <c r="M33" s="64">
        <v>80</v>
      </c>
      <c r="N33" s="64">
        <v>100</v>
      </c>
      <c r="O33" s="61">
        <f t="shared" si="43"/>
        <v>26</v>
      </c>
      <c r="P33" s="61">
        <f t="shared" si="43"/>
        <v>27</v>
      </c>
      <c r="Q33" s="61">
        <f t="shared" si="43"/>
        <v>21</v>
      </c>
      <c r="R33" s="61">
        <f t="shared" si="39"/>
        <v>28</v>
      </c>
      <c r="S33" s="61">
        <f t="shared" si="40"/>
        <v>11</v>
      </c>
      <c r="T33" s="61" t="str">
        <f t="shared" si="41"/>
        <v>N</v>
      </c>
    </row>
    <row r="34" spans="1:20" s="65" customFormat="1" ht="12.75">
      <c r="A34" s="61">
        <f t="shared" si="37"/>
        <v>31</v>
      </c>
      <c r="B34" s="62">
        <f t="shared" si="38"/>
        <v>40275</v>
      </c>
      <c r="C34" s="61">
        <v>259</v>
      </c>
      <c r="D34" s="61">
        <v>199</v>
      </c>
      <c r="E34" s="61">
        <v>213</v>
      </c>
      <c r="F34" s="61">
        <f t="shared" si="18"/>
        <v>671</v>
      </c>
      <c r="G34" s="63">
        <f>AVERAGE($C$4:E34)</f>
        <v>225.2258064516129</v>
      </c>
      <c r="H34" s="61">
        <v>2</v>
      </c>
      <c r="I34" s="61">
        <v>1</v>
      </c>
      <c r="J34" s="61">
        <v>1</v>
      </c>
      <c r="K34" s="61">
        <f t="shared" si="26"/>
        <v>5</v>
      </c>
      <c r="L34" s="61">
        <f t="shared" si="2"/>
        <v>2</v>
      </c>
      <c r="M34" s="64">
        <v>80</v>
      </c>
      <c r="N34" s="64">
        <v>27</v>
      </c>
      <c r="O34" s="61">
        <f aca="true" t="shared" si="44" ref="O34:Q35">IF(C34&gt;199,O33+1,O33)</f>
        <v>27</v>
      </c>
      <c r="P34" s="61">
        <f t="shared" si="44"/>
        <v>27</v>
      </c>
      <c r="Q34" s="61">
        <f t="shared" si="44"/>
        <v>22</v>
      </c>
      <c r="R34" s="61">
        <f t="shared" si="39"/>
        <v>29</v>
      </c>
      <c r="S34" s="61">
        <f t="shared" si="40"/>
        <v>11</v>
      </c>
      <c r="T34" s="61" t="str">
        <f t="shared" si="41"/>
        <v>N</v>
      </c>
    </row>
    <row r="35" spans="1:20" s="65" customFormat="1" ht="12.75">
      <c r="A35" s="61">
        <f>A34+1</f>
        <v>32</v>
      </c>
      <c r="B35" s="62">
        <f>B34+7</f>
        <v>40282</v>
      </c>
      <c r="C35" s="61">
        <v>208</v>
      </c>
      <c r="D35" s="61">
        <v>242</v>
      </c>
      <c r="E35" s="61">
        <v>300</v>
      </c>
      <c r="F35" s="61">
        <f t="shared" si="18"/>
        <v>750</v>
      </c>
      <c r="G35" s="63">
        <f>AVERAGE($C$4:E35)</f>
        <v>226</v>
      </c>
      <c r="H35" s="61">
        <v>2</v>
      </c>
      <c r="I35" s="61">
        <v>1</v>
      </c>
      <c r="J35" s="61">
        <v>0</v>
      </c>
      <c r="K35" s="61">
        <f t="shared" si="26"/>
        <v>4</v>
      </c>
      <c r="L35" s="61">
        <f t="shared" si="2"/>
        <v>3</v>
      </c>
      <c r="M35" s="64">
        <v>80</v>
      </c>
      <c r="N35" s="64">
        <v>187</v>
      </c>
      <c r="O35" s="61">
        <f t="shared" si="44"/>
        <v>28</v>
      </c>
      <c r="P35" s="61">
        <f t="shared" si="44"/>
        <v>28</v>
      </c>
      <c r="Q35" s="61">
        <f t="shared" si="44"/>
        <v>23</v>
      </c>
      <c r="R35" s="61">
        <f>IF(F35&gt;599,R34+1,R34)</f>
        <v>30</v>
      </c>
      <c r="S35" s="61">
        <f>IF(F35&gt;699,S34+1,S34)</f>
        <v>12</v>
      </c>
      <c r="T35" s="61" t="str">
        <f>IF(F35&gt;(G34*3),"Y","N")</f>
        <v>Y</v>
      </c>
    </row>
    <row r="36" spans="1:20" s="65" customFormat="1" ht="12.75">
      <c r="A36" s="61">
        <f>A35+1</f>
        <v>33</v>
      </c>
      <c r="B36" s="62">
        <f>B35+7</f>
        <v>40289</v>
      </c>
      <c r="C36" s="61">
        <v>214</v>
      </c>
      <c r="D36" s="61">
        <v>224</v>
      </c>
      <c r="E36" s="61">
        <v>244</v>
      </c>
      <c r="F36" s="61">
        <f t="shared" si="18"/>
        <v>682</v>
      </c>
      <c r="G36" s="63">
        <f>AVERAGE($C$4:E36)</f>
        <v>226.04040404040404</v>
      </c>
      <c r="H36" s="61">
        <v>1</v>
      </c>
      <c r="I36" s="61">
        <v>2</v>
      </c>
      <c r="J36" s="61">
        <v>1</v>
      </c>
      <c r="K36" s="61">
        <f t="shared" si="26"/>
        <v>3</v>
      </c>
      <c r="L36" s="61">
        <f t="shared" si="2"/>
        <v>4</v>
      </c>
      <c r="M36" s="64">
        <v>80</v>
      </c>
      <c r="N36" s="64">
        <v>0</v>
      </c>
      <c r="O36" s="61">
        <f>IF(C36&gt;199,O35+1,O35)</f>
        <v>29</v>
      </c>
      <c r="P36" s="61">
        <f>IF(D36&gt;199,P35+1,P35)</f>
        <v>29</v>
      </c>
      <c r="Q36" s="61">
        <f>IF(E36&gt;199,Q35+1,Q35)</f>
        <v>24</v>
      </c>
      <c r="R36" s="61">
        <f>IF(F36&gt;599,R35+1,R35)</f>
        <v>31</v>
      </c>
      <c r="S36" s="61">
        <f>IF(F36&gt;699,S35+1,S35)</f>
        <v>12</v>
      </c>
      <c r="T36" s="61" t="str">
        <f>IF(F36&gt;(G35*3),"Y","N")</f>
        <v>Y</v>
      </c>
    </row>
    <row r="37" spans="1:20" s="65" customFormat="1" ht="12.75">
      <c r="A37" s="61">
        <f>A36+1</f>
        <v>34</v>
      </c>
      <c r="B37" s="62">
        <f>B36+7</f>
        <v>40296</v>
      </c>
      <c r="C37" s="61">
        <v>246</v>
      </c>
      <c r="D37" s="61">
        <v>278</v>
      </c>
      <c r="E37" s="61">
        <v>213</v>
      </c>
      <c r="F37" s="61">
        <f t="shared" si="18"/>
        <v>737</v>
      </c>
      <c r="G37" s="63">
        <f>AVERAGE($C$4:E37)</f>
        <v>226.61764705882354</v>
      </c>
      <c r="H37" s="61">
        <v>1</v>
      </c>
      <c r="I37" s="61">
        <v>2</v>
      </c>
      <c r="J37" s="61"/>
      <c r="K37" s="61"/>
      <c r="L37" s="61"/>
      <c r="M37" s="64">
        <v>60</v>
      </c>
      <c r="N37" s="64">
        <v>787</v>
      </c>
      <c r="O37" s="61">
        <f>IF(C37&gt;199,O36+1,O36)</f>
        <v>30</v>
      </c>
      <c r="P37" s="61">
        <f>IF(D37&gt;199,P36+1,P36)</f>
        <v>30</v>
      </c>
      <c r="Q37" s="61">
        <f>IF(E37&gt;199,Q36+1,Q36)</f>
        <v>25</v>
      </c>
      <c r="R37" s="61">
        <f>IF(F37&gt;599,R36+1,R36)</f>
        <v>32</v>
      </c>
      <c r="S37" s="61">
        <f>IF(F37&gt;699,S36+1,S36)</f>
        <v>13</v>
      </c>
      <c r="T37" s="61" t="str">
        <f>IF(F37&gt;(G36*3),"Y","N")</f>
        <v>Y</v>
      </c>
    </row>
    <row r="38" spans="1:19" ht="12.75">
      <c r="A38" s="6"/>
      <c r="B38" s="8"/>
      <c r="C38" s="6"/>
      <c r="D38" s="6"/>
      <c r="E38" s="6"/>
      <c r="F38" s="6"/>
      <c r="G38" s="7"/>
      <c r="H38" s="6"/>
      <c r="I38" s="6"/>
      <c r="J38" s="6"/>
      <c r="K38" s="6"/>
      <c r="L38" s="6"/>
      <c r="M38" s="39"/>
      <c r="N38" s="39"/>
      <c r="O38" s="6"/>
      <c r="P38" s="6"/>
      <c r="Q38" s="6"/>
      <c r="R38" s="6"/>
      <c r="S38" s="6"/>
    </row>
    <row r="39" spans="1:19" ht="12.75">
      <c r="A39" s="4" t="s">
        <v>11</v>
      </c>
      <c r="C39" s="6">
        <f>SUM(C4:C38)</f>
        <v>7783</v>
      </c>
      <c r="D39" s="6">
        <f>SUM(D4:D38)</f>
        <v>7665</v>
      </c>
      <c r="E39" s="6">
        <f>SUM(E4:E38)</f>
        <v>7667</v>
      </c>
      <c r="F39" s="6">
        <f>SUM(F4:F38)</f>
        <v>23115</v>
      </c>
      <c r="G39" s="50" t="s">
        <v>25</v>
      </c>
      <c r="H39" s="48">
        <f>SUM(H4:H14)</f>
        <v>24</v>
      </c>
      <c r="I39" s="48">
        <f>SUM(I4:I14)</f>
        <v>9</v>
      </c>
      <c r="J39" s="48">
        <f>SUM(J4:J14)</f>
        <v>10</v>
      </c>
      <c r="K39" s="48">
        <f>SUM(K4:K14)</f>
        <v>58</v>
      </c>
      <c r="L39" s="48">
        <f>SUM(L4:L14)</f>
        <v>19</v>
      </c>
      <c r="M39" s="40">
        <f>SUM(M4:M38)</f>
        <v>2470</v>
      </c>
      <c r="N39" s="40">
        <f>SUM(N4:N38)</f>
        <v>4673</v>
      </c>
      <c r="O39" s="6"/>
      <c r="P39" s="6"/>
      <c r="Q39" s="6"/>
      <c r="R39" s="6"/>
      <c r="S39" s="6"/>
    </row>
    <row r="40" spans="1:19" ht="12.75">
      <c r="A40" s="4" t="s">
        <v>12</v>
      </c>
      <c r="C40" s="7">
        <f>AVERAGE(C4:C38)</f>
        <v>228.91176470588235</v>
      </c>
      <c r="D40" s="7">
        <f>AVERAGE(D4:D38)</f>
        <v>225.44117647058823</v>
      </c>
      <c r="E40" s="7">
        <f>AVERAGE(E4:E38)</f>
        <v>225.5</v>
      </c>
      <c r="F40" s="7">
        <f>AVERAGE(F4:F38)</f>
        <v>679.8529411764706</v>
      </c>
      <c r="G40" s="50"/>
      <c r="H40" s="50">
        <f>AVERAGE(H4:H14)</f>
        <v>2.1818181818181817</v>
      </c>
      <c r="I40" s="50">
        <f>AVERAGE(I4:I14)</f>
        <v>0.8181818181818182</v>
      </c>
      <c r="J40" s="50">
        <f>AVERAGE(J4:J14)</f>
        <v>0.9090909090909091</v>
      </c>
      <c r="K40" s="50">
        <f>AVERAGE(K4:K14)</f>
        <v>5.2727272727272725</v>
      </c>
      <c r="L40" s="50">
        <f>AVERAGE(L4:L14)</f>
        <v>1.7272727272727273</v>
      </c>
      <c r="M40" s="40">
        <f>AVERAGE(M4:M38)</f>
        <v>72.6470588235294</v>
      </c>
      <c r="N40" s="40">
        <f>AVERAGE(N4:N38)</f>
        <v>137.44117647058823</v>
      </c>
      <c r="O40" s="6"/>
      <c r="P40" s="6"/>
      <c r="Q40" s="6"/>
      <c r="R40" s="6"/>
      <c r="S40" s="6"/>
    </row>
    <row r="41" spans="1:19" ht="12.75">
      <c r="A41" s="4" t="s">
        <v>13</v>
      </c>
      <c r="C41" s="6">
        <f>MAX(C4:C38)</f>
        <v>300</v>
      </c>
      <c r="D41" s="6">
        <f>MAX(D4:D38)</f>
        <v>279</v>
      </c>
      <c r="E41" s="6">
        <f>MAX(E4:E38)</f>
        <v>300</v>
      </c>
      <c r="F41" s="6">
        <f>MAX(F4:F38)</f>
        <v>771</v>
      </c>
      <c r="G41" s="7"/>
      <c r="H41" s="6"/>
      <c r="I41" s="6"/>
      <c r="J41" s="6"/>
      <c r="K41" s="6"/>
      <c r="L41" s="6"/>
      <c r="M41" s="39"/>
      <c r="N41" s="39">
        <f>MAX(N4:N38)</f>
        <v>787</v>
      </c>
      <c r="O41" s="6"/>
      <c r="P41" s="6"/>
      <c r="Q41" s="6"/>
      <c r="R41" s="6"/>
      <c r="S41" s="6"/>
    </row>
    <row r="42" spans="1:19" ht="12.75">
      <c r="A42" s="4" t="s">
        <v>14</v>
      </c>
      <c r="B42" s="41"/>
      <c r="C42" s="6">
        <f>MIN(C4:C38)</f>
        <v>166</v>
      </c>
      <c r="D42" s="6">
        <f>MIN(D4:D38)</f>
        <v>145</v>
      </c>
      <c r="E42" s="6">
        <f>MIN(E4:E38)</f>
        <v>170</v>
      </c>
      <c r="F42" s="6">
        <f>MIN(F4:F38)</f>
        <v>513</v>
      </c>
      <c r="G42" s="66" t="s">
        <v>29</v>
      </c>
      <c r="H42" s="56">
        <f>SUM(H15:H25)</f>
        <v>23</v>
      </c>
      <c r="I42" s="56">
        <f>SUM(I15:I25)</f>
        <v>10</v>
      </c>
      <c r="J42" s="56">
        <f>SUM(J15:J25)</f>
        <v>9</v>
      </c>
      <c r="K42" s="56">
        <f>SUM(K15:K25)</f>
        <v>55</v>
      </c>
      <c r="L42" s="56">
        <f>SUM(L15:L25)</f>
        <v>22</v>
      </c>
      <c r="M42" s="39"/>
      <c r="N42" s="39"/>
      <c r="O42" s="6"/>
      <c r="P42" s="6"/>
      <c r="Q42" s="6"/>
      <c r="R42" s="6"/>
      <c r="S42" s="6"/>
    </row>
    <row r="43" spans="1:19" ht="12.75">
      <c r="A43" s="4" t="s">
        <v>17</v>
      </c>
      <c r="B43" s="41"/>
      <c r="C43" s="6">
        <f>COUNT(C4:C38)</f>
        <v>34</v>
      </c>
      <c r="D43" s="6">
        <f>COUNT(D4:D38)</f>
        <v>34</v>
      </c>
      <c r="E43" s="6">
        <f>COUNT(E4:E38)</f>
        <v>34</v>
      </c>
      <c r="F43" s="6"/>
      <c r="G43" s="58"/>
      <c r="H43" s="58">
        <f>AVERAGE(H15:H25)</f>
        <v>2.090909090909091</v>
      </c>
      <c r="I43" s="58">
        <f>AVERAGE(I15:I25)</f>
        <v>0.9090909090909091</v>
      </c>
      <c r="J43" s="58">
        <f>AVERAGE(J15:J25)</f>
        <v>0.8181818181818182</v>
      </c>
      <c r="K43" s="58">
        <f>AVERAGE(K15:K25)</f>
        <v>5</v>
      </c>
      <c r="L43" s="58">
        <f>AVERAGE(L15:L25)</f>
        <v>2</v>
      </c>
      <c r="M43" s="39"/>
      <c r="N43" s="39"/>
      <c r="O43" s="6"/>
      <c r="P43" s="6"/>
      <c r="Q43" s="6"/>
      <c r="R43" s="6"/>
      <c r="S43" s="6"/>
    </row>
    <row r="44" spans="1:19" ht="12.75">
      <c r="A44" s="6"/>
      <c r="B44" s="8"/>
      <c r="C44" s="6"/>
      <c r="D44" s="6"/>
      <c r="E44" s="6"/>
      <c r="F44" s="6"/>
      <c r="G44" s="7"/>
      <c r="H44" s="6"/>
      <c r="I44" s="6"/>
      <c r="J44" s="6"/>
      <c r="K44" s="6"/>
      <c r="L44" s="6"/>
      <c r="M44" s="39"/>
      <c r="N44" s="39"/>
      <c r="O44" s="6"/>
      <c r="P44" s="6"/>
      <c r="Q44" s="6"/>
      <c r="R44" s="6"/>
      <c r="S44" s="6"/>
    </row>
    <row r="45" spans="1:19" ht="12.75">
      <c r="A45" s="11"/>
      <c r="B45" s="8"/>
      <c r="C45" s="6"/>
      <c r="D45" s="6"/>
      <c r="E45" s="6"/>
      <c r="F45" s="6"/>
      <c r="G45" s="63" t="s">
        <v>30</v>
      </c>
      <c r="H45" s="61">
        <f>SUM(H26:H38)</f>
        <v>19</v>
      </c>
      <c r="I45" s="61">
        <f>SUM(I26:I38)</f>
        <v>17</v>
      </c>
      <c r="J45" s="61">
        <f>SUM(J26:J38)</f>
        <v>7</v>
      </c>
      <c r="K45" s="61">
        <f>SUM(K26:K38)</f>
        <v>43</v>
      </c>
      <c r="L45" s="61">
        <f>SUM(L26:L38)</f>
        <v>34</v>
      </c>
      <c r="M45" s="64"/>
      <c r="N45" s="39"/>
      <c r="O45" s="6"/>
      <c r="P45" s="6"/>
      <c r="Q45" s="6"/>
      <c r="R45" s="6"/>
      <c r="S45" s="6"/>
    </row>
    <row r="46" spans="1:19" ht="12.75">
      <c r="A46" s="6"/>
      <c r="B46" s="8"/>
      <c r="C46" s="6"/>
      <c r="D46" s="6"/>
      <c r="E46" s="6"/>
      <c r="F46" s="6"/>
      <c r="G46" s="63"/>
      <c r="H46" s="63">
        <f>AVERAGE(H26:H38)</f>
        <v>1.5833333333333333</v>
      </c>
      <c r="I46" s="63">
        <f>AVERAGE(I26:I38)</f>
        <v>1.4166666666666667</v>
      </c>
      <c r="J46" s="63">
        <f>AVERAGE(J26:J38)</f>
        <v>0.6363636363636364</v>
      </c>
      <c r="K46" s="63">
        <f>AVERAGE(K26:K38)</f>
        <v>3.909090909090909</v>
      </c>
      <c r="L46" s="63">
        <f>AVERAGE(L26:L38)</f>
        <v>3.090909090909091</v>
      </c>
      <c r="M46" s="64"/>
      <c r="N46" s="39"/>
      <c r="O46" s="6"/>
      <c r="P46" s="6"/>
      <c r="Q46" s="6"/>
      <c r="R46" s="6"/>
      <c r="S46" s="6"/>
    </row>
    <row r="47" spans="1:19" ht="12.75">
      <c r="A47" s="6"/>
      <c r="B47" s="8"/>
      <c r="C47" s="6"/>
      <c r="D47" s="6"/>
      <c r="E47" s="6"/>
      <c r="F47" s="6"/>
      <c r="G47" s="63"/>
      <c r="H47" s="61"/>
      <c r="I47" s="61"/>
      <c r="J47" s="61"/>
      <c r="K47" s="61"/>
      <c r="L47" s="61"/>
      <c r="M47" s="64"/>
      <c r="N47" s="39"/>
      <c r="O47" s="6"/>
      <c r="P47" s="6"/>
      <c r="Q47" s="6"/>
      <c r="R47" s="6"/>
      <c r="S47" s="6"/>
    </row>
    <row r="48" spans="1:19" ht="12.75">
      <c r="A48" s="6"/>
      <c r="B48" s="8"/>
      <c r="C48" s="6"/>
      <c r="D48" s="6"/>
      <c r="E48" s="6"/>
      <c r="F48" s="6"/>
      <c r="G48" s="7"/>
      <c r="H48" s="6"/>
      <c r="I48" s="6"/>
      <c r="J48" s="6"/>
      <c r="K48" s="6"/>
      <c r="L48" s="6"/>
      <c r="M48" s="39"/>
      <c r="N48" s="39"/>
      <c r="O48" s="6"/>
      <c r="P48" s="6"/>
      <c r="Q48" s="6"/>
      <c r="R48" s="6"/>
      <c r="S48" s="6"/>
    </row>
    <row r="49" spans="1:19" ht="12.75">
      <c r="A49" s="6"/>
      <c r="B49" s="8"/>
      <c r="C49" s="6"/>
      <c r="D49" s="6"/>
      <c r="E49" s="6"/>
      <c r="F49" s="6"/>
      <c r="G49" s="7"/>
      <c r="H49" s="7"/>
      <c r="I49" s="7"/>
      <c r="J49" s="7"/>
      <c r="K49" s="7"/>
      <c r="L49" s="7"/>
      <c r="M49" s="39"/>
      <c r="N49" s="39"/>
      <c r="O49" s="6"/>
      <c r="P49" s="6"/>
      <c r="Q49" s="6"/>
      <c r="R49" s="6"/>
      <c r="S49" s="6"/>
    </row>
    <row r="50" spans="1:19" ht="12.75">
      <c r="A50" s="6"/>
      <c r="B50" s="8"/>
      <c r="C50" s="6"/>
      <c r="D50" s="6"/>
      <c r="E50" s="6"/>
      <c r="F50" s="6"/>
      <c r="G50" s="7"/>
      <c r="H50" s="6"/>
      <c r="I50" s="6"/>
      <c r="J50" s="6"/>
      <c r="K50" s="6"/>
      <c r="L50" s="6"/>
      <c r="M50" s="39"/>
      <c r="N50" s="39"/>
      <c r="O50" s="6"/>
      <c r="P50" s="6"/>
      <c r="Q50" s="6"/>
      <c r="R50" s="6"/>
      <c r="S50" s="6"/>
    </row>
    <row r="51" spans="1:19" ht="12.75">
      <c r="A51" s="6"/>
      <c r="B51" s="8"/>
      <c r="C51" s="6"/>
      <c r="D51" s="6"/>
      <c r="E51" s="6"/>
      <c r="F51" s="6"/>
      <c r="G51" s="7"/>
      <c r="H51" s="6"/>
      <c r="I51" s="6"/>
      <c r="J51" s="6"/>
      <c r="K51" s="6"/>
      <c r="L51" s="6"/>
      <c r="M51" s="39"/>
      <c r="N51" s="39"/>
      <c r="O51" s="6"/>
      <c r="P51" s="6"/>
      <c r="Q51" s="6"/>
      <c r="R51" s="6"/>
      <c r="S51" s="6"/>
    </row>
    <row r="52" spans="1:19" ht="12.75">
      <c r="A52" s="6"/>
      <c r="B52" s="8"/>
      <c r="C52" s="6"/>
      <c r="D52" s="6"/>
      <c r="E52" s="6"/>
      <c r="F52" s="6"/>
      <c r="G52" s="7"/>
      <c r="H52" s="7"/>
      <c r="I52" s="7"/>
      <c r="J52" s="7"/>
      <c r="K52" s="7"/>
      <c r="L52" s="7"/>
      <c r="M52" s="39"/>
      <c r="N52" s="39"/>
      <c r="O52" s="6"/>
      <c r="P52" s="6"/>
      <c r="Q52" s="6"/>
      <c r="R52" s="6"/>
      <c r="S52" s="6"/>
    </row>
    <row r="53" spans="1:19" ht="12.75">
      <c r="A53" s="6"/>
      <c r="B53" s="8"/>
      <c r="C53" s="6"/>
      <c r="D53" s="6"/>
      <c r="E53" s="6"/>
      <c r="F53" s="6"/>
      <c r="G53" s="7"/>
      <c r="H53" s="6"/>
      <c r="I53" s="6"/>
      <c r="J53" s="6"/>
      <c r="K53" s="6"/>
      <c r="L53" s="6"/>
      <c r="M53" s="39"/>
      <c r="N53" s="39"/>
      <c r="O53" s="6"/>
      <c r="P53" s="6"/>
      <c r="Q53" s="6"/>
      <c r="R53" s="6"/>
      <c r="S53" s="6"/>
    </row>
    <row r="54" spans="1:19" ht="12.75">
      <c r="A54" s="6"/>
      <c r="B54" s="8"/>
      <c r="C54" s="6"/>
      <c r="D54" s="6"/>
      <c r="E54" s="6"/>
      <c r="F54" s="6"/>
      <c r="G54" s="7"/>
      <c r="H54" s="6"/>
      <c r="I54" s="6"/>
      <c r="J54" s="6"/>
      <c r="K54" s="6"/>
      <c r="L54" s="6"/>
      <c r="M54" s="39"/>
      <c r="N54" s="39"/>
      <c r="O54" s="6"/>
      <c r="P54" s="6"/>
      <c r="Q54" s="6"/>
      <c r="R54" s="6"/>
      <c r="S54" s="6"/>
    </row>
    <row r="55" spans="1:19" ht="12.75">
      <c r="A55" s="6"/>
      <c r="B55" s="8"/>
      <c r="C55" s="6"/>
      <c r="D55" s="6"/>
      <c r="E55" s="6"/>
      <c r="F55" s="6"/>
      <c r="G55" s="7"/>
      <c r="H55" s="7"/>
      <c r="I55" s="7"/>
      <c r="J55" s="7"/>
      <c r="K55" s="7"/>
      <c r="L55" s="7"/>
      <c r="M55" s="39"/>
      <c r="N55" s="39"/>
      <c r="O55" s="6"/>
      <c r="P55" s="6"/>
      <c r="Q55" s="6"/>
      <c r="R55" s="6"/>
      <c r="S55" s="6"/>
    </row>
    <row r="56" spans="1:19" ht="12.75">
      <c r="A56" s="6"/>
      <c r="B56" s="8"/>
      <c r="C56" s="6"/>
      <c r="D56" s="6"/>
      <c r="E56" s="6"/>
      <c r="F56" s="6"/>
      <c r="G56" s="7"/>
      <c r="H56" s="6"/>
      <c r="I56" s="6"/>
      <c r="J56" s="6"/>
      <c r="K56" s="6"/>
      <c r="L56" s="6"/>
      <c r="M56" s="39"/>
      <c r="N56" s="39"/>
      <c r="O56" s="6"/>
      <c r="P56" s="6"/>
      <c r="Q56" s="6"/>
      <c r="R56" s="6"/>
      <c r="S56" s="6"/>
    </row>
    <row r="57" spans="1:19" ht="12.75">
      <c r="A57" s="6"/>
      <c r="B57" s="8"/>
      <c r="C57" s="6"/>
      <c r="D57" s="6"/>
      <c r="E57" s="6"/>
      <c r="F57" s="6"/>
      <c r="G57" s="7"/>
      <c r="H57" s="43"/>
      <c r="I57" s="43"/>
      <c r="J57" s="43"/>
      <c r="K57" s="43"/>
      <c r="L57" s="43"/>
      <c r="M57" s="44"/>
      <c r="N57" s="44"/>
      <c r="O57" s="6"/>
      <c r="P57" s="6"/>
      <c r="Q57" s="6"/>
      <c r="R57" s="6"/>
      <c r="S57" s="6"/>
    </row>
    <row r="58" spans="1:19" ht="12.75">
      <c r="A58" s="6"/>
      <c r="B58" s="8"/>
      <c r="C58" s="45"/>
      <c r="D58" s="45"/>
      <c r="E58" s="45"/>
      <c r="F58" s="45"/>
      <c r="G58" s="7"/>
      <c r="H58" s="45"/>
      <c r="I58" s="45"/>
      <c r="J58" s="45"/>
      <c r="K58" s="45"/>
      <c r="L58" s="45"/>
      <c r="M58" s="44"/>
      <c r="N58" s="44"/>
      <c r="O58" s="6"/>
      <c r="P58" s="6"/>
      <c r="Q58" s="6"/>
      <c r="R58" s="6"/>
      <c r="S58" s="6"/>
    </row>
    <row r="59" spans="1:19" ht="12.75">
      <c r="A59" s="6"/>
      <c r="B59" s="8"/>
      <c r="C59" s="45"/>
      <c r="D59" s="45"/>
      <c r="E59" s="45"/>
      <c r="F59" s="43"/>
      <c r="G59" s="7"/>
      <c r="H59" s="45"/>
      <c r="I59" s="45"/>
      <c r="J59" s="45"/>
      <c r="K59" s="43"/>
      <c r="L59" s="43"/>
      <c r="M59" s="44"/>
      <c r="N59" s="44"/>
      <c r="O59" s="6"/>
      <c r="P59" s="6"/>
      <c r="Q59" s="6"/>
      <c r="R59" s="6"/>
      <c r="S59" s="6"/>
    </row>
    <row r="60" spans="1:19" ht="12.75">
      <c r="A60" s="6"/>
      <c r="B60" s="8"/>
      <c r="C60" s="45"/>
      <c r="D60" s="45"/>
      <c r="E60" s="45"/>
      <c r="F60" s="43"/>
      <c r="G60" s="7"/>
      <c r="H60" s="45"/>
      <c r="I60" s="45"/>
      <c r="J60" s="45"/>
      <c r="K60" s="43"/>
      <c r="L60" s="43"/>
      <c r="M60" s="44"/>
      <c r="N60" s="44"/>
      <c r="O60" s="6"/>
      <c r="P60" s="6"/>
      <c r="Q60" s="6"/>
      <c r="R60" s="6"/>
      <c r="S60" s="6"/>
    </row>
    <row r="61" spans="1:19" ht="12.75">
      <c r="A61" s="6"/>
      <c r="B61" s="8"/>
      <c r="C61" s="43"/>
      <c r="D61" s="43"/>
      <c r="E61" s="43"/>
      <c r="F61" s="43"/>
      <c r="G61" s="7"/>
      <c r="H61" s="45"/>
      <c r="I61" s="45"/>
      <c r="J61" s="45"/>
      <c r="K61" s="43"/>
      <c r="L61" s="43"/>
      <c r="M61" s="40"/>
      <c r="N61" s="40"/>
      <c r="O61" s="6"/>
      <c r="P61" s="6"/>
      <c r="Q61" s="6"/>
      <c r="R61" s="6"/>
      <c r="S61" s="6"/>
    </row>
    <row r="62" spans="1:19" ht="12.75">
      <c r="A62" s="6"/>
      <c r="B62" s="8"/>
      <c r="C62" s="45"/>
      <c r="D62" s="45"/>
      <c r="E62" s="45"/>
      <c r="F62" s="43"/>
      <c r="G62" s="7"/>
      <c r="H62" s="45"/>
      <c r="I62" s="45"/>
      <c r="J62" s="45"/>
      <c r="K62" s="43"/>
      <c r="L62" s="43"/>
      <c r="M62" s="44"/>
      <c r="N62" s="44"/>
      <c r="O62" s="6"/>
      <c r="P62" s="6"/>
      <c r="Q62" s="6"/>
      <c r="R62" s="6"/>
      <c r="S62" s="6"/>
    </row>
    <row r="63" spans="1:19" ht="12.75">
      <c r="A63" s="6"/>
      <c r="B63" s="8"/>
      <c r="C63" s="45"/>
      <c r="D63" s="45"/>
      <c r="E63" s="45"/>
      <c r="F63" s="43"/>
      <c r="G63" s="7"/>
      <c r="H63" s="45"/>
      <c r="I63" s="45"/>
      <c r="J63" s="45"/>
      <c r="K63" s="43"/>
      <c r="L63" s="43"/>
      <c r="M63" s="44"/>
      <c r="N63" s="44"/>
      <c r="O63" s="6"/>
      <c r="P63" s="6"/>
      <c r="Q63" s="6"/>
      <c r="R63" s="6"/>
      <c r="S63" s="6"/>
    </row>
    <row r="64" spans="1:19" ht="12.75">
      <c r="A64" s="6"/>
      <c r="B64" s="8"/>
      <c r="C64" s="45"/>
      <c r="D64" s="45"/>
      <c r="E64" s="45"/>
      <c r="F64" s="43"/>
      <c r="G64" s="7"/>
      <c r="H64" s="45"/>
      <c r="I64" s="45"/>
      <c r="J64" s="45"/>
      <c r="K64" s="43"/>
      <c r="L64" s="43"/>
      <c r="M64" s="44"/>
      <c r="N64" s="44"/>
      <c r="O64" s="6"/>
      <c r="P64" s="6"/>
      <c r="Q64" s="6"/>
      <c r="R64" s="6"/>
      <c r="S64" s="6"/>
    </row>
    <row r="65" spans="1:19" ht="12.75">
      <c r="A65" s="6"/>
      <c r="B65" s="8"/>
      <c r="C65" s="45"/>
      <c r="D65" s="45"/>
      <c r="E65" s="45"/>
      <c r="F65" s="43"/>
      <c r="G65" s="7"/>
      <c r="H65" s="45"/>
      <c r="I65" s="45"/>
      <c r="J65" s="45"/>
      <c r="K65" s="43"/>
      <c r="L65" s="43"/>
      <c r="M65" s="44"/>
      <c r="N65" s="44"/>
      <c r="O65" s="6"/>
      <c r="P65" s="6"/>
      <c r="Q65" s="6"/>
      <c r="R65" s="6"/>
      <c r="S65" s="6"/>
    </row>
    <row r="66" spans="1:19" ht="12.75">
      <c r="A66" s="6"/>
      <c r="B66" s="8"/>
      <c r="C66" s="45"/>
      <c r="D66" s="45"/>
      <c r="E66" s="45"/>
      <c r="F66" s="43"/>
      <c r="G66" s="7"/>
      <c r="H66" s="45"/>
      <c r="I66" s="45"/>
      <c r="J66" s="45"/>
      <c r="K66" s="43"/>
      <c r="L66" s="43"/>
      <c r="M66" s="44"/>
      <c r="N66" s="44"/>
      <c r="O66" s="6"/>
      <c r="P66" s="6"/>
      <c r="Q66" s="6"/>
      <c r="R66" s="6"/>
      <c r="S66" s="6"/>
    </row>
    <row r="67" spans="1:19" ht="12.75">
      <c r="A67" s="6"/>
      <c r="B67" s="8"/>
      <c r="C67" s="45"/>
      <c r="D67" s="45"/>
      <c r="E67" s="45"/>
      <c r="F67" s="43"/>
      <c r="G67" s="7"/>
      <c r="H67" s="45"/>
      <c r="I67" s="45"/>
      <c r="J67" s="45"/>
      <c r="K67" s="43"/>
      <c r="L67" s="43"/>
      <c r="M67" s="44"/>
      <c r="N67" s="44"/>
      <c r="O67" s="6"/>
      <c r="P67" s="6"/>
      <c r="Q67" s="6"/>
      <c r="R67" s="6"/>
      <c r="S67" s="6"/>
    </row>
    <row r="68" spans="1:19" ht="12.75">
      <c r="A68" s="6"/>
      <c r="B68" s="8"/>
      <c r="C68" s="45"/>
      <c r="D68" s="45"/>
      <c r="E68" s="45"/>
      <c r="F68" s="43"/>
      <c r="G68" s="7"/>
      <c r="H68" s="45"/>
      <c r="I68" s="45"/>
      <c r="J68" s="45"/>
      <c r="K68" s="43"/>
      <c r="L68" s="43"/>
      <c r="M68" s="44"/>
      <c r="N68" s="44"/>
      <c r="O68" s="6"/>
      <c r="P68" s="6"/>
      <c r="Q68" s="6"/>
      <c r="R68" s="6"/>
      <c r="S68" s="6"/>
    </row>
    <row r="69" spans="1:19" ht="12.75">
      <c r="A69" s="6"/>
      <c r="B69" s="8"/>
      <c r="C69" s="45"/>
      <c r="D69" s="45"/>
      <c r="E69" s="45"/>
      <c r="F69" s="43"/>
      <c r="G69" s="7"/>
      <c r="H69" s="45"/>
      <c r="I69" s="45"/>
      <c r="J69" s="45"/>
      <c r="K69" s="43"/>
      <c r="L69" s="43"/>
      <c r="M69" s="44"/>
      <c r="N69" s="44"/>
      <c r="O69" s="6"/>
      <c r="P69" s="6"/>
      <c r="Q69" s="6"/>
      <c r="R69" s="6"/>
      <c r="S69" s="6"/>
    </row>
    <row r="70" spans="1:19" ht="12.75">
      <c r="A70" s="6"/>
      <c r="B70" s="8"/>
      <c r="C70" s="45"/>
      <c r="D70" s="45"/>
      <c r="E70" s="45"/>
      <c r="F70" s="43"/>
      <c r="G70" s="7"/>
      <c r="H70" s="45"/>
      <c r="I70" s="45"/>
      <c r="J70" s="45"/>
      <c r="K70" s="43"/>
      <c r="L70" s="43"/>
      <c r="M70" s="44"/>
      <c r="N70" s="44"/>
      <c r="O70" s="6"/>
      <c r="P70" s="6"/>
      <c r="Q70" s="6"/>
      <c r="R70" s="6"/>
      <c r="S70" s="6"/>
    </row>
    <row r="71" spans="1:19" ht="12.75">
      <c r="A71" s="6"/>
      <c r="B71" s="8"/>
      <c r="C71" s="45"/>
      <c r="D71" s="45"/>
      <c r="E71" s="45"/>
      <c r="F71" s="43"/>
      <c r="G71" s="7"/>
      <c r="H71" s="45"/>
      <c r="I71" s="45"/>
      <c r="J71" s="45"/>
      <c r="K71" s="43"/>
      <c r="L71" s="43"/>
      <c r="M71" s="44"/>
      <c r="N71" s="44"/>
      <c r="O71" s="6"/>
      <c r="P71" s="6"/>
      <c r="Q71" s="6"/>
      <c r="R71" s="6"/>
      <c r="S71" s="6"/>
    </row>
    <row r="72" spans="1:19" ht="12.75">
      <c r="A72" s="6"/>
      <c r="B72" s="8"/>
      <c r="C72" s="45"/>
      <c r="D72" s="45"/>
      <c r="E72" s="45"/>
      <c r="F72" s="43"/>
      <c r="G72" s="7"/>
      <c r="H72" s="45"/>
      <c r="I72" s="45"/>
      <c r="J72" s="45"/>
      <c r="K72" s="43"/>
      <c r="L72" s="43"/>
      <c r="M72" s="44"/>
      <c r="N72" s="44"/>
      <c r="O72" s="6"/>
      <c r="P72" s="6"/>
      <c r="Q72" s="6"/>
      <c r="R72" s="6"/>
      <c r="S72" s="6"/>
    </row>
    <row r="73" spans="1:19" ht="12.75">
      <c r="A73" s="6"/>
      <c r="B73" s="8"/>
      <c r="C73" s="45"/>
      <c r="D73" s="45"/>
      <c r="E73" s="45"/>
      <c r="F73" s="43"/>
      <c r="G73" s="7"/>
      <c r="H73" s="45"/>
      <c r="I73" s="45"/>
      <c r="J73" s="45"/>
      <c r="K73" s="43"/>
      <c r="L73" s="43"/>
      <c r="M73" s="44"/>
      <c r="N73" s="44"/>
      <c r="O73" s="6"/>
      <c r="P73" s="6"/>
      <c r="Q73" s="6"/>
      <c r="R73" s="6"/>
      <c r="S73" s="6"/>
    </row>
    <row r="74" spans="1:19" ht="12.75">
      <c r="A74" s="6"/>
      <c r="B74" s="41"/>
      <c r="C74" s="45"/>
      <c r="D74" s="45"/>
      <c r="E74" s="45"/>
      <c r="F74" s="43"/>
      <c r="G74" s="7"/>
      <c r="H74" s="45"/>
      <c r="I74" s="45"/>
      <c r="J74" s="45"/>
      <c r="K74" s="43"/>
      <c r="L74" s="43"/>
      <c r="M74" s="44"/>
      <c r="N74" s="44"/>
      <c r="O74" s="6"/>
      <c r="P74" s="6"/>
      <c r="Q74" s="6"/>
      <c r="R74" s="6"/>
      <c r="S74" s="6"/>
    </row>
    <row r="75" spans="2:19" ht="12.75">
      <c r="B75" s="5"/>
      <c r="C75" s="45"/>
      <c r="D75" s="45"/>
      <c r="E75" s="45"/>
      <c r="F75" s="43"/>
      <c r="G75" s="7"/>
      <c r="H75" s="45"/>
      <c r="I75" s="45"/>
      <c r="J75" s="45"/>
      <c r="K75" s="43"/>
      <c r="L75" s="43"/>
      <c r="M75" s="44"/>
      <c r="N75" s="44"/>
      <c r="O75" s="6"/>
      <c r="P75" s="6"/>
      <c r="Q75" s="6"/>
      <c r="R75" s="6"/>
      <c r="S75" s="6"/>
    </row>
    <row r="76" spans="2:19" ht="12.75">
      <c r="B76" s="5"/>
      <c r="C76" s="45"/>
      <c r="D76" s="45"/>
      <c r="E76" s="45"/>
      <c r="F76" s="43"/>
      <c r="G76" s="7"/>
      <c r="H76" s="45"/>
      <c r="I76" s="45"/>
      <c r="J76" s="45"/>
      <c r="K76" s="43"/>
      <c r="L76" s="43"/>
      <c r="M76" s="44"/>
      <c r="N76" s="44"/>
      <c r="O76" s="6"/>
      <c r="P76" s="6"/>
      <c r="Q76" s="6"/>
      <c r="R76" s="6"/>
      <c r="S76" s="6"/>
    </row>
    <row r="77" spans="3:19" ht="12.75"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4"/>
      <c r="N77" s="44"/>
      <c r="O77" s="6"/>
      <c r="P77" s="6"/>
      <c r="Q77" s="6"/>
      <c r="R77" s="6"/>
      <c r="S77" s="6"/>
    </row>
    <row r="78" spans="1:19" ht="12.75">
      <c r="A78" s="9"/>
      <c r="C78" s="46"/>
      <c r="D78" s="46"/>
      <c r="E78" s="46"/>
      <c r="F78" s="46"/>
      <c r="G78" s="46"/>
      <c r="H78" s="45"/>
      <c r="I78" s="45"/>
      <c r="J78" s="45"/>
      <c r="K78" s="45"/>
      <c r="L78" s="45"/>
      <c r="M78" s="44"/>
      <c r="N78" s="44"/>
      <c r="O78" s="6"/>
      <c r="P78" s="6"/>
      <c r="Q78" s="6"/>
      <c r="R78" s="6"/>
      <c r="S78" s="6"/>
    </row>
    <row r="79" spans="1:19" ht="12.75">
      <c r="A79" s="9"/>
      <c r="C79" s="46"/>
      <c r="D79" s="46"/>
      <c r="E79" s="46"/>
      <c r="F79" s="46"/>
      <c r="G79" s="46"/>
      <c r="H79" s="12"/>
      <c r="I79" s="12"/>
      <c r="J79" s="12"/>
      <c r="K79" s="12"/>
      <c r="L79" s="12"/>
      <c r="M79" s="44"/>
      <c r="N79" s="44"/>
      <c r="O79" s="6"/>
      <c r="P79" s="6"/>
      <c r="Q79" s="6"/>
      <c r="R79" s="6"/>
      <c r="S79" s="6"/>
    </row>
    <row r="80" spans="15:19" ht="12.75">
      <c r="O80" s="6"/>
      <c r="P80" s="6"/>
      <c r="Q80" s="6"/>
      <c r="R80" s="6"/>
      <c r="S80" s="6"/>
    </row>
    <row r="81" spans="15:19" ht="12.75">
      <c r="O81" s="6"/>
      <c r="P81" s="6"/>
      <c r="Q81" s="6"/>
      <c r="R81" s="6"/>
      <c r="S81" s="6"/>
    </row>
    <row r="82" spans="15:19" ht="12.75">
      <c r="O82" s="6"/>
      <c r="P82" s="6"/>
      <c r="Q82" s="6"/>
      <c r="R82" s="6"/>
      <c r="S82" s="6"/>
    </row>
    <row r="83" spans="15:19" ht="12.75">
      <c r="O83" s="6"/>
      <c r="P83" s="6"/>
      <c r="Q83" s="6"/>
      <c r="R83" s="6"/>
      <c r="S83" s="6"/>
    </row>
    <row r="85" spans="2:14" ht="12.75">
      <c r="B85" s="41"/>
      <c r="C85" s="6"/>
      <c r="D85" s="6"/>
      <c r="E85" s="6"/>
      <c r="F85" s="6"/>
      <c r="G85" s="7"/>
      <c r="H85" s="6"/>
      <c r="I85" s="6"/>
      <c r="J85" s="6"/>
      <c r="K85" s="6"/>
      <c r="L85" s="6"/>
      <c r="M85" s="39"/>
      <c r="N85" s="39"/>
    </row>
    <row r="86" spans="2:14" ht="12.75">
      <c r="B86" s="41"/>
      <c r="C86" s="6"/>
      <c r="D86" s="6"/>
      <c r="E86" s="6"/>
      <c r="F86" s="6"/>
      <c r="G86" s="7"/>
      <c r="H86" s="6"/>
      <c r="I86" s="6"/>
      <c r="J86" s="6"/>
      <c r="K86" s="6"/>
      <c r="L86" s="6"/>
      <c r="M86" s="39"/>
      <c r="N86" s="39"/>
    </row>
    <row r="87" spans="2:14" ht="12.75">
      <c r="B87" s="41"/>
      <c r="C87" s="6"/>
      <c r="D87" s="6"/>
      <c r="E87" s="6"/>
      <c r="F87" s="6"/>
      <c r="G87" s="7"/>
      <c r="H87" s="6"/>
      <c r="I87" s="6"/>
      <c r="J87" s="6"/>
      <c r="K87" s="6"/>
      <c r="L87" s="6"/>
      <c r="M87" s="39"/>
      <c r="N87" s="39"/>
    </row>
    <row r="88" spans="2:14" ht="12.75">
      <c r="B88" s="41"/>
      <c r="C88" s="6"/>
      <c r="D88" s="6"/>
      <c r="E88" s="6"/>
      <c r="F88" s="6"/>
      <c r="G88" s="7"/>
      <c r="H88" s="6"/>
      <c r="I88" s="6"/>
      <c r="J88" s="6"/>
      <c r="K88" s="6"/>
      <c r="L88" s="6"/>
      <c r="M88" s="39"/>
      <c r="N88" s="39"/>
    </row>
    <row r="89" spans="2:14" ht="12.75">
      <c r="B89" s="41"/>
      <c r="C89" s="6"/>
      <c r="D89" s="6"/>
      <c r="E89" s="6"/>
      <c r="F89" s="6"/>
      <c r="G89" s="7"/>
      <c r="H89" s="6"/>
      <c r="I89" s="6"/>
      <c r="J89" s="6"/>
      <c r="K89" s="6"/>
      <c r="L89" s="6"/>
      <c r="M89" s="39"/>
      <c r="N89" s="39"/>
    </row>
    <row r="90" spans="2:14" ht="12.75">
      <c r="B90" s="41"/>
      <c r="C90" s="6"/>
      <c r="D90" s="6"/>
      <c r="E90" s="6"/>
      <c r="F90" s="6"/>
      <c r="G90" s="7"/>
      <c r="H90" s="6"/>
      <c r="I90" s="6"/>
      <c r="J90" s="6"/>
      <c r="K90" s="6"/>
      <c r="L90" s="6"/>
      <c r="M90" s="39"/>
      <c r="N90" s="39"/>
    </row>
    <row r="91" spans="2:14" ht="12.75">
      <c r="B91" s="41"/>
      <c r="C91" s="6"/>
      <c r="D91" s="6"/>
      <c r="E91" s="6"/>
      <c r="F91" s="6"/>
      <c r="G91" s="7"/>
      <c r="H91" s="6"/>
      <c r="I91" s="6"/>
      <c r="J91" s="6"/>
      <c r="K91" s="6"/>
      <c r="L91" s="6"/>
      <c r="M91" s="39"/>
      <c r="N91" s="39"/>
    </row>
    <row r="92" spans="2:14" ht="12.75">
      <c r="B92" s="41"/>
      <c r="C92" s="6"/>
      <c r="D92" s="6"/>
      <c r="E92" s="6"/>
      <c r="F92" s="6"/>
      <c r="G92" s="7"/>
      <c r="H92" s="6"/>
      <c r="I92" s="6"/>
      <c r="J92" s="6"/>
      <c r="K92" s="6"/>
      <c r="L92" s="6"/>
      <c r="M92" s="39"/>
      <c r="N92" s="39"/>
    </row>
    <row r="93" spans="2:14" ht="12.75">
      <c r="B93" s="41"/>
      <c r="C93" s="6"/>
      <c r="D93" s="6"/>
      <c r="E93" s="6"/>
      <c r="F93" s="6"/>
      <c r="G93" s="7"/>
      <c r="H93" s="6"/>
      <c r="I93" s="6"/>
      <c r="J93" s="6"/>
      <c r="K93" s="6"/>
      <c r="L93" s="6"/>
      <c r="M93" s="39"/>
      <c r="N93" s="39"/>
    </row>
    <row r="94" spans="2:14" ht="12.75">
      <c r="B94" s="41"/>
      <c r="C94" s="6"/>
      <c r="D94" s="6"/>
      <c r="E94" s="6"/>
      <c r="F94" s="6"/>
      <c r="G94" s="7"/>
      <c r="H94" s="6"/>
      <c r="I94" s="6"/>
      <c r="J94" s="6"/>
      <c r="K94" s="6"/>
      <c r="L94" s="6"/>
      <c r="M94" s="39"/>
      <c r="N94" s="39"/>
    </row>
    <row r="95" spans="2:14" ht="12.75">
      <c r="B95" s="41"/>
      <c r="C95" s="6"/>
      <c r="D95" s="6"/>
      <c r="E95" s="6"/>
      <c r="F95" s="6"/>
      <c r="G95" s="7"/>
      <c r="H95" s="6"/>
      <c r="I95" s="6"/>
      <c r="J95" s="6"/>
      <c r="K95" s="6"/>
      <c r="L95" s="6"/>
      <c r="M95" s="39"/>
      <c r="N95" s="39"/>
    </row>
    <row r="96" spans="2:14" ht="12.75">
      <c r="B96" s="41"/>
      <c r="C96" s="6"/>
      <c r="D96" s="6"/>
      <c r="E96" s="6"/>
      <c r="F96" s="6"/>
      <c r="G96" s="7"/>
      <c r="H96" s="6"/>
      <c r="I96" s="6"/>
      <c r="J96" s="6"/>
      <c r="K96" s="6"/>
      <c r="L96" s="6"/>
      <c r="M96" s="39"/>
      <c r="N96" s="39"/>
    </row>
    <row r="97" spans="2:14" ht="12.75">
      <c r="B97" s="41"/>
      <c r="C97" s="6"/>
      <c r="D97" s="6"/>
      <c r="E97" s="6"/>
      <c r="F97" s="6"/>
      <c r="G97" s="7"/>
      <c r="H97" s="6"/>
      <c r="I97" s="6"/>
      <c r="J97" s="6"/>
      <c r="K97" s="6"/>
      <c r="L97" s="6"/>
      <c r="M97" s="39"/>
      <c r="N97" s="39"/>
    </row>
    <row r="98" spans="2:14" ht="12.75">
      <c r="B98" s="41"/>
      <c r="C98" s="6"/>
      <c r="D98" s="6"/>
      <c r="E98" s="6"/>
      <c r="F98" s="6"/>
      <c r="G98" s="7"/>
      <c r="H98" s="6"/>
      <c r="I98" s="6"/>
      <c r="J98" s="6"/>
      <c r="K98" s="6"/>
      <c r="L98" s="6"/>
      <c r="M98" s="39"/>
      <c r="N98" s="39"/>
    </row>
    <row r="99" spans="2:14" ht="12.75">
      <c r="B99" s="41"/>
      <c r="C99" s="6"/>
      <c r="D99" s="6"/>
      <c r="E99" s="6"/>
      <c r="F99" s="6"/>
      <c r="G99" s="7"/>
      <c r="H99" s="6"/>
      <c r="I99" s="6"/>
      <c r="J99" s="6"/>
      <c r="K99" s="6"/>
      <c r="L99" s="6"/>
      <c r="M99" s="39"/>
      <c r="N99" s="39"/>
    </row>
    <row r="100" spans="2:14" ht="12.75">
      <c r="B100" s="41"/>
      <c r="C100" s="6"/>
      <c r="D100" s="6"/>
      <c r="E100" s="6"/>
      <c r="F100" s="6"/>
      <c r="G100" s="7"/>
      <c r="H100" s="6"/>
      <c r="I100" s="6"/>
      <c r="J100" s="6"/>
      <c r="K100" s="6"/>
      <c r="L100" s="6"/>
      <c r="M100" s="39"/>
      <c r="N100" s="39"/>
    </row>
    <row r="101" spans="2:14" ht="12.75">
      <c r="B101" s="41"/>
      <c r="C101" s="6"/>
      <c r="D101" s="6"/>
      <c r="E101" s="6"/>
      <c r="F101" s="6"/>
      <c r="G101" s="7"/>
      <c r="H101" s="6"/>
      <c r="I101" s="6"/>
      <c r="J101" s="6"/>
      <c r="K101" s="6"/>
      <c r="L101" s="6"/>
      <c r="M101" s="39"/>
      <c r="N101" s="39"/>
    </row>
    <row r="102" spans="2:14" ht="12.75">
      <c r="B102" s="41"/>
      <c r="C102" s="6"/>
      <c r="D102" s="6"/>
      <c r="E102" s="6"/>
      <c r="F102" s="6"/>
      <c r="G102" s="7"/>
      <c r="H102" s="6"/>
      <c r="I102" s="6"/>
      <c r="J102" s="6"/>
      <c r="K102" s="6"/>
      <c r="L102" s="6"/>
      <c r="M102" s="39"/>
      <c r="N102" s="39"/>
    </row>
    <row r="103" spans="2:14" ht="12.75">
      <c r="B103" s="41"/>
      <c r="C103" s="6"/>
      <c r="D103" s="6"/>
      <c r="E103" s="6"/>
      <c r="F103" s="6"/>
      <c r="G103" s="7"/>
      <c r="H103" s="6"/>
      <c r="I103" s="6"/>
      <c r="J103" s="6"/>
      <c r="K103" s="6"/>
      <c r="L103" s="6"/>
      <c r="M103" s="39"/>
      <c r="N103" s="39"/>
    </row>
    <row r="104" spans="2:14" ht="12.75">
      <c r="B104" s="41"/>
      <c r="C104" s="6"/>
      <c r="D104" s="6"/>
      <c r="E104" s="6"/>
      <c r="F104" s="6"/>
      <c r="G104" s="7"/>
      <c r="H104" s="6"/>
      <c r="I104" s="6"/>
      <c r="J104" s="6"/>
      <c r="K104" s="6"/>
      <c r="L104" s="6"/>
      <c r="M104" s="39"/>
      <c r="N104" s="39"/>
    </row>
    <row r="105" spans="2:14" ht="12.75">
      <c r="B105" s="41"/>
      <c r="C105" s="6"/>
      <c r="D105" s="6"/>
      <c r="E105" s="6"/>
      <c r="F105" s="6"/>
      <c r="G105" s="7"/>
      <c r="H105" s="6"/>
      <c r="I105" s="6"/>
      <c r="J105" s="6"/>
      <c r="K105" s="6"/>
      <c r="L105" s="6"/>
      <c r="M105" s="39"/>
      <c r="N105" s="39"/>
    </row>
    <row r="106" spans="2:14" ht="12.75">
      <c r="B106" s="41"/>
      <c r="C106" s="6"/>
      <c r="D106" s="6"/>
      <c r="E106" s="6"/>
      <c r="F106" s="6"/>
      <c r="G106" s="7"/>
      <c r="H106" s="6"/>
      <c r="I106" s="6"/>
      <c r="J106" s="6"/>
      <c r="K106" s="6"/>
      <c r="L106" s="6"/>
      <c r="M106" s="39"/>
      <c r="N106" s="39"/>
    </row>
    <row r="107" spans="2:14" ht="12.75">
      <c r="B107" s="41"/>
      <c r="C107" s="6"/>
      <c r="D107" s="6"/>
      <c r="E107" s="6"/>
      <c r="F107" s="6"/>
      <c r="G107" s="7"/>
      <c r="H107" s="6"/>
      <c r="I107" s="6"/>
      <c r="J107" s="6"/>
      <c r="K107" s="6"/>
      <c r="L107" s="6"/>
      <c r="M107" s="39"/>
      <c r="N107" s="39"/>
    </row>
    <row r="108" spans="2:14" ht="12.75">
      <c r="B108" s="41"/>
      <c r="C108" s="6"/>
      <c r="D108" s="6"/>
      <c r="E108" s="6"/>
      <c r="F108" s="6"/>
      <c r="G108" s="7"/>
      <c r="H108" s="6"/>
      <c r="I108" s="6"/>
      <c r="J108" s="6"/>
      <c r="K108" s="6"/>
      <c r="L108" s="6"/>
      <c r="M108" s="39"/>
      <c r="N108" s="39"/>
    </row>
    <row r="109" spans="2:14" ht="12.75">
      <c r="B109" s="41"/>
      <c r="C109" s="6"/>
      <c r="D109" s="6"/>
      <c r="E109" s="6"/>
      <c r="F109" s="6"/>
      <c r="G109" s="7"/>
      <c r="H109" s="6"/>
      <c r="I109" s="6"/>
      <c r="J109" s="6"/>
      <c r="K109" s="6"/>
      <c r="L109" s="6"/>
      <c r="M109" s="39"/>
      <c r="N109" s="39"/>
    </row>
    <row r="110" spans="2:14" ht="12.75">
      <c r="B110" s="41"/>
      <c r="C110" s="6"/>
      <c r="D110" s="6"/>
      <c r="E110" s="6"/>
      <c r="F110" s="6"/>
      <c r="G110" s="7"/>
      <c r="H110" s="6"/>
      <c r="I110" s="6"/>
      <c r="J110" s="6"/>
      <c r="K110" s="6"/>
      <c r="L110" s="6"/>
      <c r="M110" s="39"/>
      <c r="N110" s="39"/>
    </row>
    <row r="111" spans="2:14" ht="12.75">
      <c r="B111" s="41"/>
      <c r="C111" s="6"/>
      <c r="D111" s="6"/>
      <c r="E111" s="6"/>
      <c r="F111" s="6"/>
      <c r="G111" s="7"/>
      <c r="H111" s="6"/>
      <c r="I111" s="6"/>
      <c r="J111" s="6"/>
      <c r="K111" s="6"/>
      <c r="L111" s="6"/>
      <c r="M111" s="39"/>
      <c r="N111" s="39"/>
    </row>
    <row r="112" spans="2:14" ht="12.75">
      <c r="B112" s="41"/>
      <c r="C112" s="6"/>
      <c r="D112" s="6"/>
      <c r="E112" s="6"/>
      <c r="F112" s="6"/>
      <c r="G112" s="7"/>
      <c r="H112" s="6"/>
      <c r="I112" s="6"/>
      <c r="J112" s="6"/>
      <c r="K112" s="6"/>
      <c r="L112" s="6"/>
      <c r="M112" s="39"/>
      <c r="N112" s="39"/>
    </row>
    <row r="113" spans="2:14" ht="12.75">
      <c r="B113" s="41"/>
      <c r="C113" s="6"/>
      <c r="D113" s="6"/>
      <c r="E113" s="6"/>
      <c r="F113" s="6"/>
      <c r="G113" s="7"/>
      <c r="H113" s="6"/>
      <c r="I113" s="6"/>
      <c r="J113" s="6"/>
      <c r="K113" s="6"/>
      <c r="L113" s="6"/>
      <c r="M113" s="39"/>
      <c r="N113" s="39"/>
    </row>
    <row r="114" spans="2:14" ht="12.75">
      <c r="B114" s="41"/>
      <c r="C114" s="6"/>
      <c r="D114" s="6"/>
      <c r="E114" s="6"/>
      <c r="F114" s="6"/>
      <c r="G114" s="7"/>
      <c r="H114" s="6"/>
      <c r="I114" s="6"/>
      <c r="J114" s="6"/>
      <c r="K114" s="6"/>
      <c r="L114" s="6"/>
      <c r="M114" s="39"/>
      <c r="N114" s="39"/>
    </row>
    <row r="115" spans="2:14" ht="12.75">
      <c r="B115" s="41"/>
      <c r="C115" s="6"/>
      <c r="D115" s="6"/>
      <c r="E115" s="6"/>
      <c r="F115" s="6"/>
      <c r="G115" s="7"/>
      <c r="H115" s="6"/>
      <c r="I115" s="6"/>
      <c r="J115" s="6"/>
      <c r="K115" s="6"/>
      <c r="L115" s="6"/>
      <c r="M115" s="39"/>
      <c r="N115" s="39"/>
    </row>
    <row r="116" spans="2:14" ht="12.75">
      <c r="B116" s="41"/>
      <c r="C116" s="6"/>
      <c r="D116" s="6"/>
      <c r="E116" s="6"/>
      <c r="F116" s="6"/>
      <c r="G116" s="7"/>
      <c r="H116" s="6"/>
      <c r="I116" s="6"/>
      <c r="J116" s="6"/>
      <c r="K116" s="6"/>
      <c r="L116" s="6"/>
      <c r="M116" s="39"/>
      <c r="N116" s="39"/>
    </row>
    <row r="117" spans="2:14" ht="12.75">
      <c r="B117" s="41"/>
      <c r="C117" s="6"/>
      <c r="D117" s="6"/>
      <c r="E117" s="6"/>
      <c r="F117" s="6"/>
      <c r="G117" s="7"/>
      <c r="H117" s="6"/>
      <c r="I117" s="6"/>
      <c r="J117" s="6"/>
      <c r="K117" s="6"/>
      <c r="L117" s="6"/>
      <c r="M117" s="39"/>
      <c r="N117" s="39"/>
    </row>
    <row r="118" spans="2:14" ht="12.75">
      <c r="B118" s="41"/>
      <c r="C118" s="6"/>
      <c r="D118" s="6"/>
      <c r="E118" s="6"/>
      <c r="F118" s="6"/>
      <c r="G118" s="7"/>
      <c r="H118" s="6"/>
      <c r="I118" s="6"/>
      <c r="J118" s="6"/>
      <c r="K118" s="6"/>
      <c r="L118" s="6"/>
      <c r="M118" s="39"/>
      <c r="N118" s="39"/>
    </row>
    <row r="119" spans="2:14" ht="12.75">
      <c r="B119" s="47"/>
      <c r="C119" s="6"/>
      <c r="D119" s="6"/>
      <c r="E119" s="6"/>
      <c r="F119" s="6"/>
      <c r="G119" s="7"/>
      <c r="H119" s="6"/>
      <c r="I119" s="6"/>
      <c r="J119" s="6"/>
      <c r="K119" s="6"/>
      <c r="L119" s="6"/>
      <c r="M119" s="39"/>
      <c r="N119" s="39"/>
    </row>
    <row r="120" spans="2:14" ht="12.75">
      <c r="B120" s="47"/>
      <c r="C120" s="6"/>
      <c r="D120" s="6"/>
      <c r="E120" s="6"/>
      <c r="F120" s="6"/>
      <c r="G120" s="7"/>
      <c r="H120" s="6"/>
      <c r="I120" s="6"/>
      <c r="J120" s="6"/>
      <c r="K120" s="6"/>
      <c r="L120" s="6"/>
      <c r="M120" s="39"/>
      <c r="N120" s="39"/>
    </row>
    <row r="121" ht="12.75">
      <c r="B121" s="47"/>
    </row>
    <row r="122" ht="12.75">
      <c r="B122" s="47"/>
    </row>
    <row r="123" ht="12.75">
      <c r="B123" s="47"/>
    </row>
    <row r="124" ht="12.75">
      <c r="B124" s="47"/>
    </row>
    <row r="125" ht="12.75">
      <c r="B125" s="47"/>
    </row>
    <row r="126" ht="12.75">
      <c r="B126" s="47"/>
    </row>
    <row r="127" ht="12.75">
      <c r="B127" s="47"/>
    </row>
    <row r="128" ht="12.75">
      <c r="B128" s="47"/>
    </row>
    <row r="129" ht="12.75">
      <c r="B129" s="47"/>
    </row>
    <row r="130" ht="12.75">
      <c r="B130" s="47"/>
    </row>
    <row r="131" ht="12.75">
      <c r="B131" s="47"/>
    </row>
    <row r="132" ht="12.75">
      <c r="B132" s="47"/>
    </row>
    <row r="133" ht="12.75">
      <c r="B133" s="47"/>
    </row>
    <row r="134" ht="12.75">
      <c r="B134" s="47"/>
    </row>
    <row r="135" ht="12.75">
      <c r="B135" s="47"/>
    </row>
    <row r="136" ht="12.75">
      <c r="B136" s="47"/>
    </row>
    <row r="137" ht="12.75">
      <c r="B137" s="47"/>
    </row>
    <row r="138" ht="12.75">
      <c r="B138" s="47"/>
    </row>
    <row r="139" ht="12.75">
      <c r="B139" s="47"/>
    </row>
    <row r="140" ht="12.75">
      <c r="B140" s="47"/>
    </row>
    <row r="141" ht="12.75">
      <c r="B141" s="47"/>
    </row>
    <row r="142" ht="12.75">
      <c r="B142" s="47"/>
    </row>
    <row r="143" ht="12.75">
      <c r="B143" s="47"/>
    </row>
    <row r="144" ht="12.75">
      <c r="B144" s="47"/>
    </row>
    <row r="145" ht="12.75">
      <c r="B145" s="47"/>
    </row>
    <row r="146" ht="12.75">
      <c r="B146" s="47"/>
    </row>
    <row r="147" ht="12.75">
      <c r="B147" s="47"/>
    </row>
    <row r="148" ht="12.75">
      <c r="B148" s="47"/>
    </row>
    <row r="149" ht="12.75">
      <c r="B149" s="47"/>
    </row>
    <row r="150" ht="12.75">
      <c r="B150" s="47"/>
    </row>
    <row r="151" ht="12.75">
      <c r="B151" s="47"/>
    </row>
  </sheetData>
  <printOptions/>
  <pageMargins left="0.77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6"/>
  <sheetViews>
    <sheetView tabSelected="1" workbookViewId="0" topLeftCell="A1">
      <selection activeCell="Q2" sqref="Q2"/>
    </sheetView>
  </sheetViews>
  <sheetFormatPr defaultColWidth="9.140625" defaultRowHeight="12.75"/>
  <cols>
    <col min="1" max="1" width="10.140625" style="36" bestFit="1" customWidth="1"/>
    <col min="2" max="5" width="9.140625" style="36" customWidth="1"/>
    <col min="6" max="6" width="10.7109375" style="37" customWidth="1"/>
    <col min="7" max="8" width="9.140625" style="38" customWidth="1"/>
    <col min="9" max="9" width="8.7109375" style="36" customWidth="1"/>
    <col min="10" max="10" width="9.57421875" style="36" bestFit="1" customWidth="1"/>
    <col min="11" max="11" width="9.140625" style="36" customWidth="1"/>
    <col min="12" max="12" width="12.00390625" style="36" bestFit="1" customWidth="1"/>
    <col min="13" max="13" width="12.00390625" style="36" customWidth="1"/>
    <col min="14" max="14" width="9.140625" style="6" customWidth="1"/>
    <col min="15" max="16384" width="9.140625" style="36" customWidth="1"/>
  </cols>
  <sheetData>
    <row r="1" ht="18">
      <c r="A1" s="1" t="s">
        <v>26</v>
      </c>
    </row>
    <row r="3" spans="1:14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10" t="s">
        <v>9</v>
      </c>
      <c r="H3" s="10" t="s">
        <v>10</v>
      </c>
      <c r="I3" s="2" t="s">
        <v>20</v>
      </c>
      <c r="J3" s="2" t="s">
        <v>19</v>
      </c>
      <c r="K3" s="2" t="s">
        <v>18</v>
      </c>
      <c r="L3" s="2" t="s">
        <v>21</v>
      </c>
      <c r="M3" s="2" t="s">
        <v>23</v>
      </c>
      <c r="N3" s="2" t="s">
        <v>22</v>
      </c>
    </row>
    <row r="4" spans="1:13" ht="12.75">
      <c r="A4" s="8">
        <v>39712</v>
      </c>
      <c r="B4" s="6">
        <v>246</v>
      </c>
      <c r="C4" s="6">
        <v>185</v>
      </c>
      <c r="D4" s="6">
        <v>192</v>
      </c>
      <c r="E4" s="6">
        <f aca="true" t="shared" si="0" ref="E4:E11">SUM(B4:D4)</f>
        <v>623</v>
      </c>
      <c r="F4" s="7">
        <f>AVERAGE($B$4:D4)</f>
        <v>207.66666666666666</v>
      </c>
      <c r="G4" s="39">
        <v>26</v>
      </c>
      <c r="H4" s="39">
        <v>20</v>
      </c>
      <c r="I4" s="6">
        <f>IF(B4&gt;199,1,0)</f>
        <v>1</v>
      </c>
      <c r="J4" s="6">
        <f>IF(C4&gt;199,1,0)</f>
        <v>0</v>
      </c>
      <c r="K4" s="6">
        <f>IF(D4&gt;199,1,0)</f>
        <v>0</v>
      </c>
      <c r="L4" s="6">
        <f>IF(E4&gt;600,1,0)</f>
        <v>1</v>
      </c>
      <c r="M4" s="6">
        <f>IF(E4&gt;700,1,0)</f>
        <v>0</v>
      </c>
    </row>
    <row r="5" spans="1:14" ht="12.75">
      <c r="A5" s="8">
        <v>40090</v>
      </c>
      <c r="B5" s="6">
        <v>246</v>
      </c>
      <c r="C5" s="6">
        <v>214</v>
      </c>
      <c r="D5" s="6">
        <v>258</v>
      </c>
      <c r="E5" s="6">
        <f t="shared" si="0"/>
        <v>718</v>
      </c>
      <c r="F5" s="7">
        <f>AVERAGE($B$4:D5)</f>
        <v>223.5</v>
      </c>
      <c r="G5" s="39">
        <v>28</v>
      </c>
      <c r="H5" s="39">
        <v>15</v>
      </c>
      <c r="I5" s="6">
        <f aca="true" t="shared" si="1" ref="I5:I10">IF(B5&gt;199,I4+1,I4)</f>
        <v>2</v>
      </c>
      <c r="J5" s="6">
        <f aca="true" t="shared" si="2" ref="J5:K7">IF(C5&gt;199,J4+1,J4)</f>
        <v>1</v>
      </c>
      <c r="K5" s="6">
        <f t="shared" si="2"/>
        <v>1</v>
      </c>
      <c r="L5" s="6">
        <f aca="true" t="shared" si="3" ref="L5:L10">IF(E5&gt;599,L4+1,L4)</f>
        <v>2</v>
      </c>
      <c r="M5" s="6">
        <f aca="true" t="shared" si="4" ref="M5:M10">IF(E5&gt;=700,M4+1,M4)</f>
        <v>1</v>
      </c>
      <c r="N5" s="6" t="str">
        <f aca="true" t="shared" si="5" ref="N5:N10">IF(E5&gt;F4*3,"Y","N")</f>
        <v>Y</v>
      </c>
    </row>
    <row r="6" spans="1:14" ht="12.75">
      <c r="A6" s="8">
        <v>40139</v>
      </c>
      <c r="B6" s="6">
        <v>211</v>
      </c>
      <c r="C6" s="6">
        <v>177</v>
      </c>
      <c r="D6" s="6">
        <v>213</v>
      </c>
      <c r="E6" s="6">
        <f t="shared" si="0"/>
        <v>601</v>
      </c>
      <c r="F6" s="7">
        <f>AVERAGE($B$4:D6)</f>
        <v>215.77777777777777</v>
      </c>
      <c r="G6" s="39">
        <v>30</v>
      </c>
      <c r="H6" s="39">
        <v>0</v>
      </c>
      <c r="I6" s="6">
        <f t="shared" si="1"/>
        <v>3</v>
      </c>
      <c r="J6" s="6">
        <f t="shared" si="2"/>
        <v>1</v>
      </c>
      <c r="K6" s="6">
        <f t="shared" si="2"/>
        <v>2</v>
      </c>
      <c r="L6" s="6">
        <f t="shared" si="3"/>
        <v>3</v>
      </c>
      <c r="M6" s="6">
        <f t="shared" si="4"/>
        <v>1</v>
      </c>
      <c r="N6" s="6" t="str">
        <f t="shared" si="5"/>
        <v>N</v>
      </c>
    </row>
    <row r="7" spans="1:14" ht="12.75">
      <c r="A7" s="8">
        <v>40160</v>
      </c>
      <c r="B7" s="6">
        <v>268</v>
      </c>
      <c r="C7" s="6">
        <v>226</v>
      </c>
      <c r="D7" s="6">
        <v>237</v>
      </c>
      <c r="E7" s="6">
        <f t="shared" si="0"/>
        <v>731</v>
      </c>
      <c r="F7" s="7">
        <f>AVERAGE($B$4:D7)</f>
        <v>222.75</v>
      </c>
      <c r="G7" s="39">
        <v>30</v>
      </c>
      <c r="H7" s="39">
        <v>219</v>
      </c>
      <c r="I7" s="6">
        <f t="shared" si="1"/>
        <v>4</v>
      </c>
      <c r="J7" s="6">
        <f t="shared" si="2"/>
        <v>2</v>
      </c>
      <c r="K7" s="6">
        <f t="shared" si="2"/>
        <v>3</v>
      </c>
      <c r="L7" s="6">
        <f t="shared" si="3"/>
        <v>4</v>
      </c>
      <c r="M7" s="6">
        <f t="shared" si="4"/>
        <v>2</v>
      </c>
      <c r="N7" s="6" t="str">
        <f t="shared" si="5"/>
        <v>Y</v>
      </c>
    </row>
    <row r="8" spans="1:14" ht="12.75">
      <c r="A8" s="8">
        <v>40167</v>
      </c>
      <c r="B8" s="6">
        <v>190</v>
      </c>
      <c r="C8" s="6">
        <v>225</v>
      </c>
      <c r="D8" s="6">
        <v>213</v>
      </c>
      <c r="E8" s="6">
        <f t="shared" si="0"/>
        <v>628</v>
      </c>
      <c r="F8" s="7">
        <f>AVERAGE($B$4:D8)</f>
        <v>220.06666666666666</v>
      </c>
      <c r="G8" s="39">
        <v>25</v>
      </c>
      <c r="H8" s="39">
        <v>0</v>
      </c>
      <c r="I8" s="6">
        <f t="shared" si="1"/>
        <v>4</v>
      </c>
      <c r="J8" s="6">
        <f aca="true" t="shared" si="6" ref="J8:K10">IF(C8&gt;199,J7+1,J7)</f>
        <v>3</v>
      </c>
      <c r="K8" s="6">
        <f t="shared" si="6"/>
        <v>4</v>
      </c>
      <c r="L8" s="6">
        <f t="shared" si="3"/>
        <v>5</v>
      </c>
      <c r="M8" s="6">
        <f t="shared" si="4"/>
        <v>2</v>
      </c>
      <c r="N8" s="6" t="str">
        <f t="shared" si="5"/>
        <v>N</v>
      </c>
    </row>
    <row r="9" spans="1:14" ht="12.75">
      <c r="A9" s="8">
        <v>40181</v>
      </c>
      <c r="B9" s="6">
        <v>155</v>
      </c>
      <c r="C9" s="6">
        <v>227</v>
      </c>
      <c r="D9" s="6">
        <v>214</v>
      </c>
      <c r="E9" s="6">
        <f t="shared" si="0"/>
        <v>596</v>
      </c>
      <c r="F9" s="7">
        <f>AVERAGE($B$4:D9)</f>
        <v>216.5</v>
      </c>
      <c r="G9" s="39">
        <v>25</v>
      </c>
      <c r="H9" s="39">
        <v>0</v>
      </c>
      <c r="I9" s="6">
        <f t="shared" si="1"/>
        <v>4</v>
      </c>
      <c r="J9" s="6">
        <f t="shared" si="6"/>
        <v>4</v>
      </c>
      <c r="K9" s="6">
        <f t="shared" si="6"/>
        <v>5</v>
      </c>
      <c r="L9" s="6">
        <f t="shared" si="3"/>
        <v>5</v>
      </c>
      <c r="M9" s="6">
        <f t="shared" si="4"/>
        <v>2</v>
      </c>
      <c r="N9" s="6" t="str">
        <f t="shared" si="5"/>
        <v>N</v>
      </c>
    </row>
    <row r="10" spans="1:14" ht="12.75">
      <c r="A10" s="8">
        <v>40195</v>
      </c>
      <c r="B10" s="6">
        <v>199</v>
      </c>
      <c r="C10" s="6">
        <v>211</v>
      </c>
      <c r="D10" s="6">
        <v>206</v>
      </c>
      <c r="E10" s="6">
        <f t="shared" si="0"/>
        <v>616</v>
      </c>
      <c r="F10" s="7">
        <f>AVERAGE($B$4:D10)</f>
        <v>214.9047619047619</v>
      </c>
      <c r="G10" s="39">
        <v>25</v>
      </c>
      <c r="H10" s="39">
        <v>20</v>
      </c>
      <c r="I10" s="6">
        <f t="shared" si="1"/>
        <v>4</v>
      </c>
      <c r="J10" s="6">
        <f t="shared" si="6"/>
        <v>5</v>
      </c>
      <c r="K10" s="6">
        <f t="shared" si="6"/>
        <v>6</v>
      </c>
      <c r="L10" s="6">
        <f t="shared" si="3"/>
        <v>6</v>
      </c>
      <c r="M10" s="6">
        <f t="shared" si="4"/>
        <v>2</v>
      </c>
      <c r="N10" s="6" t="str">
        <f t="shared" si="5"/>
        <v>N</v>
      </c>
    </row>
    <row r="11" spans="1:14" ht="12.75">
      <c r="A11" s="8">
        <v>40244</v>
      </c>
      <c r="B11" s="6">
        <v>255</v>
      </c>
      <c r="C11" s="6">
        <v>198</v>
      </c>
      <c r="D11" s="6">
        <v>205</v>
      </c>
      <c r="E11" s="6">
        <f t="shared" si="0"/>
        <v>658</v>
      </c>
      <c r="F11" s="7">
        <f>AVERAGE($B$4:D11)</f>
        <v>215.45833333333334</v>
      </c>
      <c r="G11" s="39">
        <v>15</v>
      </c>
      <c r="H11" s="39">
        <v>50</v>
      </c>
      <c r="I11" s="6">
        <f>IF(B11&gt;199,I10+1,I10)</f>
        <v>5</v>
      </c>
      <c r="J11" s="6">
        <f>IF(C11&gt;199,J10+1,J10)</f>
        <v>5</v>
      </c>
      <c r="K11" s="6">
        <f>IF(D11&gt;199,K10+1,K10)</f>
        <v>7</v>
      </c>
      <c r="L11" s="6">
        <f>IF(E11&gt;599,L10+1,L10)</f>
        <v>7</v>
      </c>
      <c r="M11" s="6">
        <f>IF(E11&gt;=700,M10+1,M10)</f>
        <v>2</v>
      </c>
      <c r="N11" s="6" t="str">
        <f>IF(E11&gt;F10*3,"Y","N")</f>
        <v>Y</v>
      </c>
    </row>
    <row r="12" spans="1:13" ht="12.75">
      <c r="A12" s="8"/>
      <c r="B12" s="6"/>
      <c r="C12" s="6"/>
      <c r="D12" s="6"/>
      <c r="E12" s="6"/>
      <c r="F12" s="7"/>
      <c r="G12" s="39"/>
      <c r="H12" s="39"/>
      <c r="I12" s="6"/>
      <c r="J12" s="6"/>
      <c r="K12" s="6"/>
      <c r="L12" s="6"/>
      <c r="M12" s="6"/>
    </row>
    <row r="13" spans="1:13" ht="12.75">
      <c r="A13" s="8"/>
      <c r="B13" s="6"/>
      <c r="C13" s="6"/>
      <c r="D13" s="6"/>
      <c r="E13" s="6"/>
      <c r="F13" s="7"/>
      <c r="G13" s="39"/>
      <c r="H13" s="39"/>
      <c r="I13" s="6"/>
      <c r="J13" s="6"/>
      <c r="K13" s="6"/>
      <c r="L13" s="6"/>
      <c r="M13" s="6"/>
    </row>
    <row r="14" spans="1:13" ht="12.75">
      <c r="A14" s="4" t="s">
        <v>11</v>
      </c>
      <c r="B14" s="6">
        <f>SUM(B4:B13)</f>
        <v>1770</v>
      </c>
      <c r="C14" s="6">
        <f>SUM(C4:C13)</f>
        <v>1663</v>
      </c>
      <c r="D14" s="6">
        <f>SUM(D4:D13)</f>
        <v>1738</v>
      </c>
      <c r="E14" s="6">
        <f>SUM(E4:E13)</f>
        <v>5171</v>
      </c>
      <c r="F14" s="7"/>
      <c r="G14" s="40">
        <f>SUM(G4:G13)</f>
        <v>204</v>
      </c>
      <c r="H14" s="40">
        <f>SUM(H4:H13)</f>
        <v>324</v>
      </c>
      <c r="I14" s="6"/>
      <c r="J14" s="6"/>
      <c r="K14" s="6"/>
      <c r="L14" s="6"/>
      <c r="M14" s="6"/>
    </row>
    <row r="15" spans="1:13" ht="12.75">
      <c r="A15" s="4" t="s">
        <v>12</v>
      </c>
      <c r="B15" s="7">
        <f>AVERAGE(B4:B13)</f>
        <v>221.25</v>
      </c>
      <c r="C15" s="7">
        <f>AVERAGE(C4:C13)</f>
        <v>207.875</v>
      </c>
      <c r="D15" s="7">
        <f>AVERAGE(D4:D13)</f>
        <v>217.25</v>
      </c>
      <c r="E15" s="7">
        <f>AVERAGE(E4:E13)</f>
        <v>646.375</v>
      </c>
      <c r="F15" s="7"/>
      <c r="G15" s="40">
        <f>AVERAGE(G4:G13)</f>
        <v>25.5</v>
      </c>
      <c r="H15" s="40">
        <f>AVERAGE(H4:H13)</f>
        <v>40.5</v>
      </c>
      <c r="I15" s="6"/>
      <c r="J15" s="6"/>
      <c r="K15" s="6"/>
      <c r="L15" s="6"/>
      <c r="M15" s="6"/>
    </row>
    <row r="16" spans="1:13" ht="12.75">
      <c r="A16" s="4" t="s">
        <v>13</v>
      </c>
      <c r="B16" s="6">
        <f>MAX(B4:B13)</f>
        <v>268</v>
      </c>
      <c r="C16" s="6">
        <f>MAX(C4:C13)</f>
        <v>227</v>
      </c>
      <c r="D16" s="6">
        <f>MAX(D4:D13)</f>
        <v>258</v>
      </c>
      <c r="E16" s="6"/>
      <c r="F16" s="7"/>
      <c r="G16" s="39"/>
      <c r="H16" s="39">
        <f>MAX(H4:H13)</f>
        <v>219</v>
      </c>
      <c r="I16" s="6"/>
      <c r="J16" s="6"/>
      <c r="K16" s="6"/>
      <c r="L16" s="6"/>
      <c r="M16" s="6"/>
    </row>
    <row r="17" spans="1:13" ht="12.75">
      <c r="A17" s="4" t="s">
        <v>14</v>
      </c>
      <c r="B17" s="6">
        <f>MIN(B4:B13)</f>
        <v>155</v>
      </c>
      <c r="C17" s="6">
        <f>MIN(C4:C13)</f>
        <v>177</v>
      </c>
      <c r="D17" s="6">
        <f>MIN(D4:D13)</f>
        <v>192</v>
      </c>
      <c r="E17" s="6"/>
      <c r="F17" s="42"/>
      <c r="G17" s="39"/>
      <c r="H17" s="39"/>
      <c r="I17" s="6"/>
      <c r="J17" s="6"/>
      <c r="K17" s="6"/>
      <c r="L17" s="6"/>
      <c r="M17" s="6"/>
    </row>
    <row r="18" spans="1:13" ht="12.75">
      <c r="A18" s="4" t="s">
        <v>17</v>
      </c>
      <c r="B18" s="6">
        <f>COUNT(B4:B13)</f>
        <v>8</v>
      </c>
      <c r="C18" s="6">
        <f>COUNT(C4:C13)</f>
        <v>8</v>
      </c>
      <c r="D18" s="6">
        <f>COUNT(D4:D13)</f>
        <v>8</v>
      </c>
      <c r="E18" s="6"/>
      <c r="F18" s="7"/>
      <c r="G18" s="39"/>
      <c r="H18" s="39"/>
      <c r="I18" s="6"/>
      <c r="J18" s="6"/>
      <c r="K18" s="6"/>
      <c r="L18" s="6"/>
      <c r="M18" s="6"/>
    </row>
    <row r="19" spans="1:13" ht="12.75">
      <c r="A19" s="8"/>
      <c r="B19" s="6"/>
      <c r="C19" s="6"/>
      <c r="D19" s="6"/>
      <c r="E19" s="6"/>
      <c r="F19" s="7"/>
      <c r="G19" s="39"/>
      <c r="H19" s="39"/>
      <c r="I19" s="6"/>
      <c r="J19" s="6"/>
      <c r="K19" s="6"/>
      <c r="L19" s="6"/>
      <c r="M19" s="6"/>
    </row>
    <row r="20" spans="1:13" ht="12.75">
      <c r="A20" s="8"/>
      <c r="B20" s="6"/>
      <c r="C20" s="6"/>
      <c r="D20" s="6"/>
      <c r="E20" s="6"/>
      <c r="F20" s="12"/>
      <c r="G20" s="39"/>
      <c r="H20" s="39"/>
      <c r="I20" s="6"/>
      <c r="J20" s="6"/>
      <c r="K20" s="6"/>
      <c r="L20" s="6"/>
      <c r="M20" s="6"/>
    </row>
    <row r="21" spans="1:13" ht="12.75">
      <c r="A21" s="8"/>
      <c r="B21" s="6"/>
      <c r="C21" s="6"/>
      <c r="D21" s="6"/>
      <c r="E21" s="6"/>
      <c r="F21" s="7"/>
      <c r="G21" s="39"/>
      <c r="H21" s="39"/>
      <c r="I21" s="6"/>
      <c r="J21" s="6"/>
      <c r="K21" s="6"/>
      <c r="L21" s="6"/>
      <c r="M21" s="6"/>
    </row>
    <row r="22" spans="1:13" ht="12.75">
      <c r="A22" s="8"/>
      <c r="B22" s="6"/>
      <c r="C22" s="6"/>
      <c r="D22" s="6"/>
      <c r="E22" s="6"/>
      <c r="F22" s="7"/>
      <c r="G22" s="39"/>
      <c r="H22" s="39"/>
      <c r="I22" s="6"/>
      <c r="J22" s="6"/>
      <c r="K22" s="6"/>
      <c r="L22" s="6"/>
      <c r="M22" s="6"/>
    </row>
    <row r="23" spans="1:13" ht="12.75">
      <c r="A23" s="8"/>
      <c r="B23" s="6"/>
      <c r="C23" s="6"/>
      <c r="D23" s="6"/>
      <c r="E23" s="6"/>
      <c r="F23" s="7"/>
      <c r="G23" s="39"/>
      <c r="H23" s="39"/>
      <c r="I23" s="6"/>
      <c r="J23" s="6"/>
      <c r="K23" s="6"/>
      <c r="L23" s="6"/>
      <c r="M23" s="6"/>
    </row>
    <row r="24" spans="1:13" ht="12.75">
      <c r="A24" s="8"/>
      <c r="B24" s="6"/>
      <c r="C24" s="6"/>
      <c r="D24" s="6"/>
      <c r="E24" s="6"/>
      <c r="F24" s="7"/>
      <c r="G24" s="39"/>
      <c r="H24" s="39"/>
      <c r="I24" s="6"/>
      <c r="J24" s="6"/>
      <c r="K24" s="6"/>
      <c r="L24" s="6"/>
      <c r="M24" s="6"/>
    </row>
    <row r="25" spans="1:13" ht="12.75">
      <c r="A25" s="8"/>
      <c r="B25" s="6"/>
      <c r="C25" s="6"/>
      <c r="D25" s="6"/>
      <c r="E25" s="6"/>
      <c r="F25" s="7"/>
      <c r="G25" s="39"/>
      <c r="H25" s="39"/>
      <c r="I25" s="6"/>
      <c r="J25" s="6"/>
      <c r="K25" s="6"/>
      <c r="L25" s="6"/>
      <c r="M25" s="6"/>
    </row>
    <row r="26" spans="1:13" ht="12.75">
      <c r="A26" s="8"/>
      <c r="B26" s="6"/>
      <c r="C26" s="6"/>
      <c r="D26" s="6"/>
      <c r="E26" s="6"/>
      <c r="F26" s="7"/>
      <c r="G26" s="39"/>
      <c r="H26" s="39"/>
      <c r="I26" s="6"/>
      <c r="J26" s="6"/>
      <c r="K26" s="6"/>
      <c r="L26" s="6"/>
      <c r="M26" s="6"/>
    </row>
    <row r="27" spans="1:13" ht="12.75">
      <c r="A27" s="8"/>
      <c r="B27" s="6"/>
      <c r="C27" s="6"/>
      <c r="D27" s="6"/>
      <c r="E27" s="6"/>
      <c r="F27" s="7"/>
      <c r="G27" s="39"/>
      <c r="H27" s="39"/>
      <c r="I27" s="6"/>
      <c r="J27" s="6"/>
      <c r="K27" s="6"/>
      <c r="L27" s="6"/>
      <c r="M27" s="6"/>
    </row>
    <row r="28" spans="1:13" ht="12.75">
      <c r="A28" s="8"/>
      <c r="B28" s="6"/>
      <c r="C28" s="6"/>
      <c r="D28" s="6"/>
      <c r="E28" s="6"/>
      <c r="F28" s="7"/>
      <c r="G28" s="39"/>
      <c r="H28" s="39"/>
      <c r="I28" s="6"/>
      <c r="J28" s="6"/>
      <c r="K28" s="6"/>
      <c r="L28" s="6"/>
      <c r="M28" s="6"/>
    </row>
    <row r="29" spans="1:13" ht="12.75">
      <c r="A29" s="8"/>
      <c r="B29" s="6"/>
      <c r="C29" s="6"/>
      <c r="D29" s="6"/>
      <c r="E29" s="6"/>
      <c r="F29" s="7"/>
      <c r="G29" s="39"/>
      <c r="H29" s="39"/>
      <c r="I29" s="6"/>
      <c r="J29" s="6"/>
      <c r="K29" s="6"/>
      <c r="L29" s="6"/>
      <c r="M29" s="6"/>
    </row>
    <row r="30" spans="1:13" ht="12.75">
      <c r="A30" s="8"/>
      <c r="B30" s="6"/>
      <c r="C30" s="6"/>
      <c r="D30" s="6"/>
      <c r="E30" s="6"/>
      <c r="F30" s="7"/>
      <c r="G30" s="39"/>
      <c r="H30" s="39"/>
      <c r="I30" s="6"/>
      <c r="J30" s="6"/>
      <c r="K30" s="6"/>
      <c r="L30" s="6"/>
      <c r="M30" s="6"/>
    </row>
    <row r="31" spans="1:13" ht="12.75">
      <c r="A31" s="8"/>
      <c r="B31" s="6"/>
      <c r="C31" s="6"/>
      <c r="D31" s="6"/>
      <c r="E31" s="6"/>
      <c r="F31" s="7"/>
      <c r="G31" s="39"/>
      <c r="H31" s="39"/>
      <c r="I31" s="6"/>
      <c r="J31" s="6"/>
      <c r="K31" s="6"/>
      <c r="L31" s="6"/>
      <c r="M31" s="6"/>
    </row>
    <row r="32" spans="1:13" ht="12.75">
      <c r="A32" s="8"/>
      <c r="B32" s="6"/>
      <c r="C32" s="6"/>
      <c r="D32" s="6"/>
      <c r="E32" s="6"/>
      <c r="F32" s="7"/>
      <c r="G32" s="44"/>
      <c r="H32" s="44"/>
      <c r="I32" s="6"/>
      <c r="J32" s="6"/>
      <c r="K32" s="6"/>
      <c r="L32" s="6"/>
      <c r="M32" s="6"/>
    </row>
    <row r="33" spans="1:13" ht="12.75">
      <c r="A33" s="8"/>
      <c r="B33" s="45"/>
      <c r="C33" s="45"/>
      <c r="D33" s="45"/>
      <c r="E33" s="45"/>
      <c r="F33" s="7"/>
      <c r="G33" s="44"/>
      <c r="H33" s="44"/>
      <c r="I33" s="6"/>
      <c r="J33" s="6"/>
      <c r="K33" s="6"/>
      <c r="L33" s="6"/>
      <c r="M33" s="6"/>
    </row>
    <row r="34" spans="1:13" ht="12.75">
      <c r="A34" s="8"/>
      <c r="B34" s="45"/>
      <c r="C34" s="45"/>
      <c r="D34" s="45"/>
      <c r="E34" s="43"/>
      <c r="F34" s="7"/>
      <c r="G34" s="44"/>
      <c r="H34" s="44"/>
      <c r="I34" s="6"/>
      <c r="J34" s="6"/>
      <c r="K34" s="6"/>
      <c r="L34" s="6"/>
      <c r="M34" s="6"/>
    </row>
    <row r="35" spans="1:13" ht="12.75">
      <c r="A35" s="8"/>
      <c r="B35" s="45"/>
      <c r="C35" s="45"/>
      <c r="D35" s="45"/>
      <c r="E35" s="43"/>
      <c r="F35" s="7"/>
      <c r="G35" s="44"/>
      <c r="H35" s="44"/>
      <c r="I35" s="6"/>
      <c r="J35" s="6"/>
      <c r="K35" s="6"/>
      <c r="L35" s="6"/>
      <c r="M35" s="6"/>
    </row>
    <row r="36" spans="1:13" ht="12.75">
      <c r="A36" s="8"/>
      <c r="B36" s="43"/>
      <c r="C36" s="43"/>
      <c r="D36" s="43"/>
      <c r="E36" s="43"/>
      <c r="F36" s="7"/>
      <c r="G36" s="40"/>
      <c r="H36" s="40"/>
      <c r="I36" s="6"/>
      <c r="J36" s="6"/>
      <c r="K36" s="6"/>
      <c r="L36" s="6"/>
      <c r="M36" s="6"/>
    </row>
    <row r="37" spans="1:13" ht="12.75">
      <c r="A37" s="8"/>
      <c r="B37" s="45"/>
      <c r="C37" s="45"/>
      <c r="D37" s="45"/>
      <c r="E37" s="43"/>
      <c r="F37" s="7"/>
      <c r="G37" s="44"/>
      <c r="H37" s="44"/>
      <c r="I37" s="6"/>
      <c r="J37" s="6"/>
      <c r="K37" s="6"/>
      <c r="L37" s="6"/>
      <c r="M37" s="6"/>
    </row>
    <row r="38" spans="1:13" ht="12.75">
      <c r="A38" s="8"/>
      <c r="B38" s="45"/>
      <c r="C38" s="45"/>
      <c r="D38" s="45"/>
      <c r="E38" s="43"/>
      <c r="F38" s="7"/>
      <c r="G38" s="44"/>
      <c r="H38" s="44"/>
      <c r="I38" s="6"/>
      <c r="J38" s="6"/>
      <c r="K38" s="6"/>
      <c r="L38" s="6"/>
      <c r="M38" s="6"/>
    </row>
    <row r="39" spans="1:13" ht="12.75">
      <c r="A39" s="8"/>
      <c r="B39" s="45"/>
      <c r="C39" s="45"/>
      <c r="D39" s="45"/>
      <c r="E39" s="43"/>
      <c r="F39" s="7"/>
      <c r="G39" s="44"/>
      <c r="H39" s="44"/>
      <c r="I39" s="6"/>
      <c r="J39" s="6"/>
      <c r="K39" s="6"/>
      <c r="L39" s="6"/>
      <c r="M39" s="6"/>
    </row>
    <row r="40" spans="1:13" ht="12.75">
      <c r="A40" s="8"/>
      <c r="B40" s="45"/>
      <c r="C40" s="45"/>
      <c r="D40" s="45"/>
      <c r="E40" s="43"/>
      <c r="F40" s="7"/>
      <c r="G40" s="44"/>
      <c r="H40" s="44"/>
      <c r="I40" s="6"/>
      <c r="J40" s="6"/>
      <c r="K40" s="6"/>
      <c r="L40" s="6"/>
      <c r="M40" s="6"/>
    </row>
    <row r="41" spans="1:13" ht="12.75">
      <c r="A41" s="8"/>
      <c r="B41" s="45"/>
      <c r="C41" s="45"/>
      <c r="D41" s="45"/>
      <c r="E41" s="43"/>
      <c r="F41" s="7"/>
      <c r="G41" s="44"/>
      <c r="H41" s="44"/>
      <c r="I41" s="6"/>
      <c r="J41" s="6"/>
      <c r="K41" s="6"/>
      <c r="L41" s="6"/>
      <c r="M41" s="6"/>
    </row>
    <row r="42" spans="1:13" ht="12.75">
      <c r="A42" s="8"/>
      <c r="B42" s="45"/>
      <c r="C42" s="45"/>
      <c r="D42" s="45"/>
      <c r="E42" s="43"/>
      <c r="F42" s="7"/>
      <c r="G42" s="44"/>
      <c r="H42" s="44"/>
      <c r="I42" s="6"/>
      <c r="J42" s="6"/>
      <c r="K42" s="6"/>
      <c r="L42" s="6"/>
      <c r="M42" s="6"/>
    </row>
    <row r="43" spans="1:13" ht="12.75">
      <c r="A43" s="8"/>
      <c r="B43" s="45"/>
      <c r="C43" s="45"/>
      <c r="D43" s="45"/>
      <c r="E43" s="43"/>
      <c r="F43" s="7"/>
      <c r="G43" s="44"/>
      <c r="H43" s="44"/>
      <c r="I43" s="6"/>
      <c r="J43" s="6"/>
      <c r="K43" s="6"/>
      <c r="L43" s="6"/>
      <c r="M43" s="6"/>
    </row>
    <row r="44" spans="1:13" ht="12.75">
      <c r="A44" s="8"/>
      <c r="B44" s="45"/>
      <c r="C44" s="45"/>
      <c r="D44" s="45"/>
      <c r="E44" s="43"/>
      <c r="F44" s="7"/>
      <c r="G44" s="44"/>
      <c r="H44" s="44"/>
      <c r="I44" s="6"/>
      <c r="J44" s="6"/>
      <c r="K44" s="6"/>
      <c r="L44" s="6"/>
      <c r="M44" s="6"/>
    </row>
    <row r="45" spans="1:13" ht="12.75">
      <c r="A45" s="8"/>
      <c r="B45" s="45"/>
      <c r="C45" s="45"/>
      <c r="D45" s="45"/>
      <c r="E45" s="43"/>
      <c r="F45" s="7"/>
      <c r="G45" s="44"/>
      <c r="H45" s="44"/>
      <c r="I45" s="6"/>
      <c r="J45" s="6"/>
      <c r="K45" s="6"/>
      <c r="L45" s="6"/>
      <c r="M45" s="6"/>
    </row>
    <row r="46" spans="1:13" ht="12.75">
      <c r="A46" s="8"/>
      <c r="B46" s="45"/>
      <c r="C46" s="45"/>
      <c r="D46" s="45"/>
      <c r="E46" s="43"/>
      <c r="F46" s="7"/>
      <c r="G46" s="44"/>
      <c r="H46" s="44"/>
      <c r="I46" s="6"/>
      <c r="J46" s="6"/>
      <c r="K46" s="6"/>
      <c r="L46" s="6"/>
      <c r="M46" s="6"/>
    </row>
    <row r="47" spans="1:13" ht="12.75">
      <c r="A47" s="8"/>
      <c r="B47" s="45"/>
      <c r="C47" s="45"/>
      <c r="D47" s="45"/>
      <c r="E47" s="43"/>
      <c r="F47" s="7"/>
      <c r="G47" s="44"/>
      <c r="H47" s="44"/>
      <c r="I47" s="6"/>
      <c r="J47" s="6"/>
      <c r="K47" s="6"/>
      <c r="L47" s="6"/>
      <c r="M47" s="6"/>
    </row>
    <row r="48" spans="1:13" ht="12.75">
      <c r="A48" s="8"/>
      <c r="B48" s="45"/>
      <c r="C48" s="45"/>
      <c r="D48" s="45"/>
      <c r="E48" s="43"/>
      <c r="F48" s="7"/>
      <c r="G48" s="44"/>
      <c r="H48" s="44"/>
      <c r="I48" s="6"/>
      <c r="J48" s="6"/>
      <c r="K48" s="6"/>
      <c r="L48" s="6"/>
      <c r="M48" s="6"/>
    </row>
    <row r="49" spans="1:13" ht="12.75">
      <c r="A49" s="41"/>
      <c r="B49" s="45"/>
      <c r="C49" s="45"/>
      <c r="D49" s="45"/>
      <c r="E49" s="43"/>
      <c r="F49" s="7"/>
      <c r="G49" s="44"/>
      <c r="H49" s="44"/>
      <c r="I49" s="6"/>
      <c r="J49" s="6"/>
      <c r="K49" s="6"/>
      <c r="L49" s="6"/>
      <c r="M49" s="6"/>
    </row>
    <row r="50" spans="1:13" ht="12.75">
      <c r="A50" s="5"/>
      <c r="B50" s="45"/>
      <c r="C50" s="45"/>
      <c r="D50" s="45"/>
      <c r="E50" s="43"/>
      <c r="F50" s="7"/>
      <c r="G50" s="44"/>
      <c r="H50" s="44"/>
      <c r="I50" s="6"/>
      <c r="J50" s="6"/>
      <c r="K50" s="6"/>
      <c r="L50" s="6"/>
      <c r="M50" s="6"/>
    </row>
    <row r="51" spans="1:13" ht="12.75">
      <c r="A51" s="5"/>
      <c r="B51" s="45"/>
      <c r="C51" s="45"/>
      <c r="D51" s="45"/>
      <c r="E51" s="43"/>
      <c r="F51" s="7"/>
      <c r="G51" s="44"/>
      <c r="H51" s="44"/>
      <c r="I51" s="6"/>
      <c r="J51" s="6"/>
      <c r="K51" s="6"/>
      <c r="L51" s="6"/>
      <c r="M51" s="6"/>
    </row>
    <row r="52" spans="2:13" ht="12.75">
      <c r="B52" s="46"/>
      <c r="C52" s="46"/>
      <c r="D52" s="46"/>
      <c r="E52" s="46"/>
      <c r="F52" s="46"/>
      <c r="G52" s="44"/>
      <c r="H52" s="44"/>
      <c r="I52" s="6"/>
      <c r="J52" s="6"/>
      <c r="K52" s="6"/>
      <c r="L52" s="6"/>
      <c r="M52" s="6"/>
    </row>
    <row r="53" spans="2:13" ht="12.75">
      <c r="B53" s="46"/>
      <c r="C53" s="46"/>
      <c r="D53" s="46"/>
      <c r="E53" s="46"/>
      <c r="F53" s="46"/>
      <c r="G53" s="44"/>
      <c r="H53" s="44"/>
      <c r="I53" s="6"/>
      <c r="J53" s="6"/>
      <c r="K53" s="6"/>
      <c r="L53" s="6"/>
      <c r="M53" s="6"/>
    </row>
    <row r="54" spans="2:13" ht="12.75">
      <c r="B54" s="46"/>
      <c r="C54" s="46"/>
      <c r="D54" s="46"/>
      <c r="E54" s="46"/>
      <c r="F54" s="46"/>
      <c r="G54" s="44"/>
      <c r="H54" s="44"/>
      <c r="I54" s="6"/>
      <c r="J54" s="6"/>
      <c r="K54" s="6"/>
      <c r="L54" s="6"/>
      <c r="M54" s="6"/>
    </row>
    <row r="55" spans="9:13" ht="12.75">
      <c r="I55" s="6"/>
      <c r="J55" s="6"/>
      <c r="K55" s="6"/>
      <c r="L55" s="6"/>
      <c r="M55" s="6"/>
    </row>
    <row r="56" spans="9:13" ht="12.75">
      <c r="I56" s="6"/>
      <c r="J56" s="6"/>
      <c r="K56" s="6"/>
      <c r="L56" s="6"/>
      <c r="M56" s="6"/>
    </row>
    <row r="57" spans="9:13" ht="12.75">
      <c r="I57" s="6"/>
      <c r="J57" s="6"/>
      <c r="K57" s="6"/>
      <c r="L57" s="6"/>
      <c r="M57" s="6"/>
    </row>
    <row r="58" spans="9:13" ht="12.75">
      <c r="I58" s="6"/>
      <c r="J58" s="6"/>
      <c r="K58" s="6"/>
      <c r="L58" s="6"/>
      <c r="M58" s="6"/>
    </row>
    <row r="60" spans="1:8" ht="12.75">
      <c r="A60" s="41"/>
      <c r="B60" s="6"/>
      <c r="C60" s="6"/>
      <c r="D60" s="6"/>
      <c r="E60" s="6"/>
      <c r="F60" s="7"/>
      <c r="G60" s="39"/>
      <c r="H60" s="39"/>
    </row>
    <row r="61" spans="1:8" ht="12.75">
      <c r="A61" s="41"/>
      <c r="B61" s="6"/>
      <c r="C61" s="6"/>
      <c r="D61" s="6"/>
      <c r="E61" s="6"/>
      <c r="F61" s="7"/>
      <c r="G61" s="39"/>
      <c r="H61" s="39"/>
    </row>
    <row r="62" spans="1:8" ht="12.75">
      <c r="A62" s="41"/>
      <c r="B62" s="6"/>
      <c r="C62" s="6"/>
      <c r="D62" s="6"/>
      <c r="E62" s="6"/>
      <c r="F62" s="7"/>
      <c r="G62" s="39"/>
      <c r="H62" s="39"/>
    </row>
    <row r="63" spans="1:8" ht="12.75">
      <c r="A63" s="41"/>
      <c r="B63" s="6"/>
      <c r="C63" s="6"/>
      <c r="D63" s="6"/>
      <c r="E63" s="6"/>
      <c r="F63" s="7"/>
      <c r="G63" s="39"/>
      <c r="H63" s="39"/>
    </row>
    <row r="64" spans="1:8" ht="12.75">
      <c r="A64" s="41"/>
      <c r="B64" s="6"/>
      <c r="C64" s="6"/>
      <c r="D64" s="6"/>
      <c r="E64" s="6"/>
      <c r="F64" s="7"/>
      <c r="G64" s="39"/>
      <c r="H64" s="39"/>
    </row>
    <row r="65" spans="1:8" ht="12.75">
      <c r="A65" s="41"/>
      <c r="B65" s="6"/>
      <c r="C65" s="6"/>
      <c r="D65" s="6"/>
      <c r="E65" s="6"/>
      <c r="F65" s="7"/>
      <c r="G65" s="39"/>
      <c r="H65" s="39"/>
    </row>
    <row r="66" spans="1:8" ht="12.75">
      <c r="A66" s="41"/>
      <c r="B66" s="6"/>
      <c r="C66" s="6"/>
      <c r="D66" s="6"/>
      <c r="E66" s="6"/>
      <c r="F66" s="7"/>
      <c r="G66" s="39"/>
      <c r="H66" s="39"/>
    </row>
    <row r="67" spans="1:8" ht="12.75">
      <c r="A67" s="41"/>
      <c r="B67" s="6"/>
      <c r="C67" s="6"/>
      <c r="D67" s="6"/>
      <c r="E67" s="6"/>
      <c r="F67" s="7"/>
      <c r="G67" s="39"/>
      <c r="H67" s="39"/>
    </row>
    <row r="68" spans="1:8" ht="12.75">
      <c r="A68" s="41"/>
      <c r="B68" s="6"/>
      <c r="C68" s="6"/>
      <c r="D68" s="6"/>
      <c r="E68" s="6"/>
      <c r="F68" s="7"/>
      <c r="G68" s="39"/>
      <c r="H68" s="39"/>
    </row>
    <row r="69" spans="1:8" ht="12.75">
      <c r="A69" s="41"/>
      <c r="B69" s="6"/>
      <c r="C69" s="6"/>
      <c r="D69" s="6"/>
      <c r="E69" s="6"/>
      <c r="F69" s="7"/>
      <c r="G69" s="39"/>
      <c r="H69" s="39"/>
    </row>
    <row r="70" spans="1:8" ht="12.75">
      <c r="A70" s="41"/>
      <c r="B70" s="6"/>
      <c r="C70" s="6"/>
      <c r="D70" s="6"/>
      <c r="E70" s="6"/>
      <c r="F70" s="7"/>
      <c r="G70" s="39"/>
      <c r="H70" s="39"/>
    </row>
    <row r="71" spans="1:8" ht="12.75">
      <c r="A71" s="41"/>
      <c r="B71" s="6"/>
      <c r="C71" s="6"/>
      <c r="D71" s="6"/>
      <c r="E71" s="6"/>
      <c r="F71" s="7"/>
      <c r="G71" s="39"/>
      <c r="H71" s="39"/>
    </row>
    <row r="72" spans="1:8" ht="12.75">
      <c r="A72" s="41"/>
      <c r="B72" s="6"/>
      <c r="C72" s="6"/>
      <c r="D72" s="6"/>
      <c r="E72" s="6"/>
      <c r="F72" s="7"/>
      <c r="G72" s="39"/>
      <c r="H72" s="39"/>
    </row>
    <row r="73" spans="1:8" ht="12.75">
      <c r="A73" s="41"/>
      <c r="B73" s="6"/>
      <c r="C73" s="6"/>
      <c r="D73" s="6"/>
      <c r="E73" s="6"/>
      <c r="F73" s="7"/>
      <c r="G73" s="39"/>
      <c r="H73" s="39"/>
    </row>
    <row r="74" spans="1:8" ht="12.75">
      <c r="A74" s="41"/>
      <c r="B74" s="6"/>
      <c r="C74" s="6"/>
      <c r="D74" s="6"/>
      <c r="E74" s="6"/>
      <c r="F74" s="7"/>
      <c r="G74" s="39"/>
      <c r="H74" s="39"/>
    </row>
    <row r="75" spans="1:8" ht="12.75">
      <c r="A75" s="41"/>
      <c r="B75" s="6"/>
      <c r="C75" s="6"/>
      <c r="D75" s="6"/>
      <c r="E75" s="6"/>
      <c r="F75" s="7"/>
      <c r="G75" s="39"/>
      <c r="H75" s="39"/>
    </row>
    <row r="76" spans="1:8" ht="12.75">
      <c r="A76" s="41"/>
      <c r="B76" s="6"/>
      <c r="C76" s="6"/>
      <c r="D76" s="6"/>
      <c r="E76" s="6"/>
      <c r="F76" s="7"/>
      <c r="G76" s="39"/>
      <c r="H76" s="39"/>
    </row>
    <row r="77" spans="1:8" ht="12.75">
      <c r="A77" s="41"/>
      <c r="B77" s="6"/>
      <c r="C77" s="6"/>
      <c r="D77" s="6"/>
      <c r="E77" s="6"/>
      <c r="F77" s="7"/>
      <c r="G77" s="39"/>
      <c r="H77" s="39"/>
    </row>
    <row r="78" spans="1:8" ht="12.75">
      <c r="A78" s="41"/>
      <c r="B78" s="6"/>
      <c r="C78" s="6"/>
      <c r="D78" s="6"/>
      <c r="E78" s="6"/>
      <c r="F78" s="7"/>
      <c r="G78" s="39"/>
      <c r="H78" s="39"/>
    </row>
    <row r="79" spans="1:8" ht="12.75">
      <c r="A79" s="41"/>
      <c r="B79" s="6"/>
      <c r="C79" s="6"/>
      <c r="D79" s="6"/>
      <c r="E79" s="6"/>
      <c r="F79" s="7"/>
      <c r="G79" s="39"/>
      <c r="H79" s="39"/>
    </row>
    <row r="80" spans="1:8" ht="12.75">
      <c r="A80" s="41"/>
      <c r="B80" s="6"/>
      <c r="C80" s="6"/>
      <c r="D80" s="6"/>
      <c r="E80" s="6"/>
      <c r="F80" s="7"/>
      <c r="G80" s="39"/>
      <c r="H80" s="39"/>
    </row>
    <row r="81" spans="1:8" ht="12.75">
      <c r="A81" s="41"/>
      <c r="B81" s="6"/>
      <c r="C81" s="6"/>
      <c r="D81" s="6"/>
      <c r="E81" s="6"/>
      <c r="F81" s="7"/>
      <c r="G81" s="39"/>
      <c r="H81" s="39"/>
    </row>
    <row r="82" spans="1:8" ht="12.75">
      <c r="A82" s="41"/>
      <c r="B82" s="6"/>
      <c r="C82" s="6"/>
      <c r="D82" s="6"/>
      <c r="E82" s="6"/>
      <c r="F82" s="7"/>
      <c r="G82" s="39"/>
      <c r="H82" s="39"/>
    </row>
    <row r="83" spans="1:8" ht="12.75">
      <c r="A83" s="41"/>
      <c r="B83" s="6"/>
      <c r="C83" s="6"/>
      <c r="D83" s="6"/>
      <c r="E83" s="6"/>
      <c r="F83" s="7"/>
      <c r="G83" s="39"/>
      <c r="H83" s="39"/>
    </row>
    <row r="84" spans="1:8" ht="12.75">
      <c r="A84" s="41"/>
      <c r="B84" s="6"/>
      <c r="C84" s="6"/>
      <c r="D84" s="6"/>
      <c r="E84" s="6"/>
      <c r="F84" s="7"/>
      <c r="G84" s="39"/>
      <c r="H84" s="39"/>
    </row>
    <row r="85" spans="1:8" ht="12.75">
      <c r="A85" s="41"/>
      <c r="B85" s="6"/>
      <c r="C85" s="6"/>
      <c r="D85" s="6"/>
      <c r="E85" s="6"/>
      <c r="F85" s="7"/>
      <c r="G85" s="39"/>
      <c r="H85" s="39"/>
    </row>
    <row r="86" spans="1:8" ht="12.75">
      <c r="A86" s="41"/>
      <c r="B86" s="6"/>
      <c r="C86" s="6"/>
      <c r="D86" s="6"/>
      <c r="E86" s="6"/>
      <c r="F86" s="7"/>
      <c r="G86" s="39"/>
      <c r="H86" s="39"/>
    </row>
    <row r="87" spans="1:8" ht="12.75">
      <c r="A87" s="41"/>
      <c r="B87" s="6"/>
      <c r="C87" s="6"/>
      <c r="D87" s="6"/>
      <c r="E87" s="6"/>
      <c r="F87" s="7"/>
      <c r="G87" s="39"/>
      <c r="H87" s="39"/>
    </row>
    <row r="88" spans="1:8" ht="12.75">
      <c r="A88" s="41"/>
      <c r="B88" s="6"/>
      <c r="C88" s="6"/>
      <c r="D88" s="6"/>
      <c r="E88" s="6"/>
      <c r="F88" s="7"/>
      <c r="G88" s="39"/>
      <c r="H88" s="39"/>
    </row>
    <row r="89" spans="1:8" ht="12.75">
      <c r="A89" s="41"/>
      <c r="B89" s="6"/>
      <c r="C89" s="6"/>
      <c r="D89" s="6"/>
      <c r="E89" s="6"/>
      <c r="F89" s="7"/>
      <c r="G89" s="39"/>
      <c r="H89" s="39"/>
    </row>
    <row r="90" spans="1:8" ht="12.75">
      <c r="A90" s="41"/>
      <c r="B90" s="6"/>
      <c r="C90" s="6"/>
      <c r="D90" s="6"/>
      <c r="E90" s="6"/>
      <c r="F90" s="7"/>
      <c r="G90" s="39"/>
      <c r="H90" s="39"/>
    </row>
    <row r="91" spans="1:8" ht="12.75">
      <c r="A91" s="41"/>
      <c r="B91" s="6"/>
      <c r="C91" s="6"/>
      <c r="D91" s="6"/>
      <c r="E91" s="6"/>
      <c r="F91" s="7"/>
      <c r="G91" s="39"/>
      <c r="H91" s="39"/>
    </row>
    <row r="92" spans="1:8" ht="12.75">
      <c r="A92" s="41"/>
      <c r="B92" s="6"/>
      <c r="C92" s="6"/>
      <c r="D92" s="6"/>
      <c r="E92" s="6"/>
      <c r="F92" s="7"/>
      <c r="G92" s="39"/>
      <c r="H92" s="39"/>
    </row>
    <row r="93" spans="1:8" ht="12.75">
      <c r="A93" s="41"/>
      <c r="B93" s="6"/>
      <c r="C93" s="6"/>
      <c r="D93" s="6"/>
      <c r="E93" s="6"/>
      <c r="F93" s="7"/>
      <c r="G93" s="39"/>
      <c r="H93" s="39"/>
    </row>
    <row r="94" spans="1:8" ht="12.75">
      <c r="A94" s="47"/>
      <c r="B94" s="6"/>
      <c r="C94" s="6"/>
      <c r="D94" s="6"/>
      <c r="E94" s="6"/>
      <c r="F94" s="7"/>
      <c r="G94" s="39"/>
      <c r="H94" s="39"/>
    </row>
    <row r="95" spans="1:8" ht="12.75">
      <c r="A95" s="47"/>
      <c r="B95" s="6"/>
      <c r="C95" s="6"/>
      <c r="D95" s="6"/>
      <c r="E95" s="6"/>
      <c r="F95" s="7"/>
      <c r="G95" s="39"/>
      <c r="H95" s="39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Catalano</dc:creator>
  <cp:keywords/>
  <dc:description/>
  <cp:lastModifiedBy>Vince</cp:lastModifiedBy>
  <cp:lastPrinted>2004-09-28T03:08:45Z</cp:lastPrinted>
  <dcterms:created xsi:type="dcterms:W3CDTF">2000-09-06T04:26:14Z</dcterms:created>
  <dcterms:modified xsi:type="dcterms:W3CDTF">2010-04-30T03:43:15Z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