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2"/>
  </bookViews>
  <sheets>
    <sheet name="Monday" sheetId="1" r:id="rId1"/>
    <sheet name="Wednesday" sheetId="2" r:id="rId2"/>
    <sheet name="Sheet1" sheetId="3" r:id="rId3"/>
    <sheet name="Sunday" sheetId="4" r:id="rId4"/>
  </sheets>
  <definedNames/>
  <calcPr fullCalcOnLoad="1"/>
</workbook>
</file>

<file path=xl/sharedStrings.xml><?xml version="1.0" encoding="utf-8"?>
<sst xmlns="http://schemas.openxmlformats.org/spreadsheetml/2006/main" count="108" uniqueCount="41">
  <si>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</si>
  <si>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</si>
  <si>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</si>
  <si>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</si>
  <si>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</si>
  <si>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</si>
  <si>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</si>
  <si>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</si>
  <si>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</si>
  <si>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</si>
  <si>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</si>
  <si>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</si>
  <si>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</si>
  <si>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</si>
  <si>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</si>
  <si>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</si>
  <si>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</si>
  <si>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Count</t>
  </si>
  <si>
    <t>3rd &gt; 200</t>
  </si>
  <si>
    <t>2nd &gt; 200</t>
  </si>
  <si>
    <t>1st &gt; 200</t>
  </si>
  <si>
    <t>Series &gt; 600</t>
  </si>
  <si>
    <t>Over Avg</t>
  </si>
  <si>
    <t>Series &gt; 700</t>
  </si>
  <si>
    <t>Week</t>
  </si>
  <si>
    <t>2007 Winter Bowling League</t>
  </si>
  <si>
    <t>Q1</t>
  </si>
  <si>
    <t>Q2</t>
  </si>
  <si>
    <t>1/2</t>
  </si>
  <si>
    <t>Q3</t>
  </si>
  <si>
    <t>2nd 1/2</t>
  </si>
  <si>
    <t>Q4</t>
  </si>
  <si>
    <t>Pattern</t>
  </si>
  <si>
    <t>Shark</t>
  </si>
  <si>
    <t>2008 PBA Experience</t>
  </si>
  <si>
    <t>Scorpion</t>
  </si>
  <si>
    <t>Viper</t>
  </si>
  <si>
    <t>Chameleon</t>
  </si>
  <si>
    <t>Cheetah</t>
  </si>
  <si>
    <t>TofC</t>
  </si>
  <si>
    <t>US Open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</si>
</sst>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"/>
    <numFmt numFmtId="185" formatCode="#,##0.0"/>
  </numFmts>
  <fonts count="11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67" fontId="2" fillId="0" borderId="0" xfId="0" applyNumberFormat="1" applyFont="1" applyAlignment="1">
      <alignment horizontal="left"/>
    </xf>
    <xf numFmtId="164" fontId="0" fillId="0" borderId="0" xfId="0" applyNumberFormat="1" applyAlignment="1" quotePrefix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0" fillId="0" borderId="0" xfId="17" applyNumberFormat="1" applyAlignment="1">
      <alignment/>
    </xf>
    <xf numFmtId="165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85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2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17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17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 horizontal="left"/>
    </xf>
    <xf numFmtId="164" fontId="0" fillId="0" borderId="0" xfId="0" applyNumberForma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">
      <selection activeCell="G13" sqref="B3:G13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8" max="9" width="9.140625" style="22" customWidth="1"/>
    <col min="10" max="10" width="8.7109375" style="0" customWidth="1"/>
    <col min="11" max="11" width="9.57421875" style="0" bestFit="1" customWidth="1"/>
    <col min="13" max="13" width="12.00390625" style="0" bestFit="1" customWidth="1"/>
    <col min="14" max="14" width="12.00390625" style="0" customWidth="1"/>
    <col min="15" max="15" width="9.140625" style="2" customWidth="1"/>
  </cols>
  <sheetData>
    <row r="1" ht="18">
      <c r="A1" s="1" t="s">
        <v>25</v>
      </c>
    </row>
    <row r="3" spans="1:15" ht="12.7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23" t="s">
        <v>9</v>
      </c>
      <c r="I3" s="23" t="s">
        <v>10</v>
      </c>
      <c r="J3" s="3" t="s">
        <v>20</v>
      </c>
      <c r="K3" s="3" t="s">
        <v>19</v>
      </c>
      <c r="L3" s="3" t="s">
        <v>18</v>
      </c>
      <c r="M3" s="3" t="s">
        <v>21</v>
      </c>
      <c r="N3" s="3" t="s">
        <v>23</v>
      </c>
      <c r="O3" s="3" t="s">
        <v>22</v>
      </c>
    </row>
    <row r="4" spans="1:14" ht="12.75">
      <c r="A4" s="18"/>
      <c r="B4" s="20">
        <v>39342</v>
      </c>
      <c r="C4" s="2">
        <v>267</v>
      </c>
      <c r="D4" s="2">
        <v>205</v>
      </c>
      <c r="E4" s="2">
        <v>223</v>
      </c>
      <c r="F4" s="18">
        <f aca="true" t="shared" si="0" ref="F4:F13">SUM(C4:E4)</f>
        <v>695</v>
      </c>
      <c r="G4" s="19">
        <f>AVERAGE($C$4:E4)</f>
        <v>231.66666666666666</v>
      </c>
      <c r="H4" s="8">
        <v>29</v>
      </c>
      <c r="I4" s="8">
        <v>109</v>
      </c>
      <c r="J4" s="2">
        <f>IF(C4&gt;199,1,0)</f>
        <v>1</v>
      </c>
      <c r="K4" s="2">
        <f>IF(D4&gt;199,1,0)</f>
        <v>1</v>
      </c>
      <c r="L4" s="2">
        <f>IF(E4&gt;199,1,0)</f>
        <v>1</v>
      </c>
      <c r="M4" s="2">
        <f>IF(F4&gt;600,1,0)</f>
        <v>1</v>
      </c>
      <c r="N4" s="2">
        <f aca="true" t="shared" si="1" ref="N4:N9">IF(F4&gt;700,1,0)</f>
        <v>0</v>
      </c>
    </row>
    <row r="5" spans="1:15" ht="12.75">
      <c r="A5" s="18"/>
      <c r="B5" s="20">
        <v>39363</v>
      </c>
      <c r="C5" s="2">
        <v>222</v>
      </c>
      <c r="D5" s="2">
        <v>260</v>
      </c>
      <c r="E5" s="2">
        <v>203</v>
      </c>
      <c r="F5" s="18">
        <f t="shared" si="0"/>
        <v>685</v>
      </c>
      <c r="G5" s="19">
        <f>AVERAGE($C$4:E5)</f>
        <v>230</v>
      </c>
      <c r="H5" s="8">
        <v>28</v>
      </c>
      <c r="I5" s="8">
        <v>0</v>
      </c>
      <c r="J5" s="2">
        <f aca="true" t="shared" si="2" ref="J5:L6">IF(C5&gt;199,J4+1,J4)</f>
        <v>2</v>
      </c>
      <c r="K5" s="2">
        <f t="shared" si="2"/>
        <v>2</v>
      </c>
      <c r="L5" s="2">
        <f t="shared" si="2"/>
        <v>2</v>
      </c>
      <c r="M5" s="2">
        <f aca="true" t="shared" si="3" ref="M5:M10">IF(F5&gt;599,M4+1,M4)</f>
        <v>2</v>
      </c>
      <c r="N5" s="2">
        <f t="shared" si="1"/>
        <v>0</v>
      </c>
      <c r="O5" s="2" t="str">
        <f aca="true" t="shared" si="4" ref="O5:O10">IF(G5&gt;G4,"Y","N")</f>
        <v>N</v>
      </c>
    </row>
    <row r="6" spans="1:15" ht="12.75">
      <c r="A6" s="18"/>
      <c r="B6" s="20">
        <v>39370</v>
      </c>
      <c r="C6" s="2">
        <v>173</v>
      </c>
      <c r="D6" s="2">
        <v>205</v>
      </c>
      <c r="E6" s="2">
        <v>220</v>
      </c>
      <c r="F6" s="18">
        <f t="shared" si="0"/>
        <v>598</v>
      </c>
      <c r="G6" s="19">
        <f>AVERAGE($C$4:E6)</f>
        <v>219.77777777777777</v>
      </c>
      <c r="H6" s="8">
        <v>33</v>
      </c>
      <c r="I6" s="8">
        <v>0</v>
      </c>
      <c r="J6" s="2">
        <f t="shared" si="2"/>
        <v>2</v>
      </c>
      <c r="K6" s="2">
        <f t="shared" si="2"/>
        <v>3</v>
      </c>
      <c r="L6" s="2">
        <f t="shared" si="2"/>
        <v>3</v>
      </c>
      <c r="M6" s="2">
        <f t="shared" si="3"/>
        <v>2</v>
      </c>
      <c r="N6" s="2">
        <f t="shared" si="1"/>
        <v>0</v>
      </c>
      <c r="O6" s="2" t="str">
        <f t="shared" si="4"/>
        <v>N</v>
      </c>
    </row>
    <row r="7" spans="1:15" ht="12.75">
      <c r="A7" s="18"/>
      <c r="B7" s="20">
        <v>39377</v>
      </c>
      <c r="C7" s="2">
        <v>236</v>
      </c>
      <c r="D7" s="2">
        <v>190</v>
      </c>
      <c r="E7" s="2">
        <v>224</v>
      </c>
      <c r="F7" s="18">
        <f t="shared" si="0"/>
        <v>650</v>
      </c>
      <c r="G7" s="19">
        <f>AVERAGE($C$4:E7)</f>
        <v>219</v>
      </c>
      <c r="H7" s="8">
        <v>33</v>
      </c>
      <c r="I7" s="8">
        <v>10</v>
      </c>
      <c r="J7" s="2">
        <f aca="true" t="shared" si="5" ref="J7:L8">IF(C7&gt;199,J6+1,J6)</f>
        <v>3</v>
      </c>
      <c r="K7" s="2">
        <f t="shared" si="5"/>
        <v>3</v>
      </c>
      <c r="L7" s="2">
        <f t="shared" si="5"/>
        <v>4</v>
      </c>
      <c r="M7" s="2">
        <f t="shared" si="3"/>
        <v>3</v>
      </c>
      <c r="N7" s="2">
        <f t="shared" si="1"/>
        <v>0</v>
      </c>
      <c r="O7" s="2" t="str">
        <f t="shared" si="4"/>
        <v>N</v>
      </c>
    </row>
    <row r="8" spans="1:15" ht="12.75">
      <c r="A8" s="18"/>
      <c r="B8" s="20">
        <v>39489</v>
      </c>
      <c r="C8" s="2">
        <v>163</v>
      </c>
      <c r="D8" s="2">
        <v>234</v>
      </c>
      <c r="E8" s="2">
        <v>249</v>
      </c>
      <c r="F8" s="18">
        <f t="shared" si="0"/>
        <v>646</v>
      </c>
      <c r="G8" s="19">
        <f>AVERAGE($C$4:E8)</f>
        <v>218.26666666666668</v>
      </c>
      <c r="H8" s="8">
        <v>33</v>
      </c>
      <c r="I8" s="8">
        <v>10</v>
      </c>
      <c r="J8" s="2">
        <f t="shared" si="5"/>
        <v>3</v>
      </c>
      <c r="K8" s="2">
        <f t="shared" si="5"/>
        <v>4</v>
      </c>
      <c r="L8" s="2">
        <f t="shared" si="5"/>
        <v>5</v>
      </c>
      <c r="M8" s="2">
        <f t="shared" si="3"/>
        <v>4</v>
      </c>
      <c r="N8" s="2">
        <f t="shared" si="1"/>
        <v>0</v>
      </c>
      <c r="O8" s="2" t="str">
        <f t="shared" si="4"/>
        <v>N</v>
      </c>
    </row>
    <row r="9" spans="1:15" ht="12.75">
      <c r="A9" s="18"/>
      <c r="B9" s="20">
        <v>39496</v>
      </c>
      <c r="C9" s="2">
        <v>247</v>
      </c>
      <c r="D9" s="2">
        <v>247</v>
      </c>
      <c r="E9" s="2">
        <v>218</v>
      </c>
      <c r="F9" s="18">
        <f t="shared" si="0"/>
        <v>712</v>
      </c>
      <c r="G9" s="19">
        <f>AVERAGE($C$4:E9)</f>
        <v>221.44444444444446</v>
      </c>
      <c r="H9" s="8">
        <v>33</v>
      </c>
      <c r="I9" s="8">
        <v>18</v>
      </c>
      <c r="J9" s="2">
        <f aca="true" t="shared" si="6" ref="J9:L10">IF(C9&gt;199,J8+1,J8)</f>
        <v>4</v>
      </c>
      <c r="K9" s="2">
        <f t="shared" si="6"/>
        <v>5</v>
      </c>
      <c r="L9" s="2">
        <f t="shared" si="6"/>
        <v>6</v>
      </c>
      <c r="M9" s="2">
        <f t="shared" si="3"/>
        <v>5</v>
      </c>
      <c r="N9" s="2">
        <f t="shared" si="1"/>
        <v>1</v>
      </c>
      <c r="O9" s="2" t="str">
        <f t="shared" si="4"/>
        <v>Y</v>
      </c>
    </row>
    <row r="10" spans="1:15" ht="12.75">
      <c r="A10" s="18"/>
      <c r="B10" s="20">
        <v>39510</v>
      </c>
      <c r="C10" s="2">
        <v>181</v>
      </c>
      <c r="D10" s="2">
        <v>268</v>
      </c>
      <c r="E10" s="2">
        <v>241</v>
      </c>
      <c r="F10" s="18">
        <f t="shared" si="0"/>
        <v>690</v>
      </c>
      <c r="G10" s="19">
        <f>AVERAGE($C$4:E10)</f>
        <v>222.66666666666666</v>
      </c>
      <c r="H10" s="8">
        <v>33</v>
      </c>
      <c r="I10" s="8">
        <v>57</v>
      </c>
      <c r="J10" s="2">
        <f t="shared" si="6"/>
        <v>4</v>
      </c>
      <c r="K10" s="2">
        <f t="shared" si="6"/>
        <v>6</v>
      </c>
      <c r="L10" s="2">
        <f t="shared" si="6"/>
        <v>7</v>
      </c>
      <c r="M10" s="2">
        <f t="shared" si="3"/>
        <v>6</v>
      </c>
      <c r="N10" s="2">
        <f>IF(F10&gt;700,N9+1,N9)</f>
        <v>1</v>
      </c>
      <c r="O10" s="2" t="str">
        <f t="shared" si="4"/>
        <v>Y</v>
      </c>
    </row>
    <row r="11" spans="1:15" ht="12.75">
      <c r="A11" s="18"/>
      <c r="B11" s="20">
        <v>39517</v>
      </c>
      <c r="C11" s="2">
        <v>194</v>
      </c>
      <c r="D11" s="2">
        <v>235</v>
      </c>
      <c r="E11" s="2">
        <v>213</v>
      </c>
      <c r="F11" s="18">
        <f t="shared" si="0"/>
        <v>642</v>
      </c>
      <c r="G11" s="19">
        <f>AVERAGE($C$4:E11)</f>
        <v>221.58333333333334</v>
      </c>
      <c r="H11" s="8">
        <v>33</v>
      </c>
      <c r="I11" s="8">
        <v>10</v>
      </c>
      <c r="J11" s="2">
        <f aca="true" t="shared" si="7" ref="J11:L12">IF(C11&gt;199,J10+1,J10)</f>
        <v>4</v>
      </c>
      <c r="K11" s="2">
        <f t="shared" si="7"/>
        <v>7</v>
      </c>
      <c r="L11" s="2">
        <f t="shared" si="7"/>
        <v>8</v>
      </c>
      <c r="M11" s="2">
        <f>IF(F11&gt;599,M10+1,M10)</f>
        <v>7</v>
      </c>
      <c r="N11" s="2">
        <f>IF(F11&gt;700,N10+1,N10)</f>
        <v>1</v>
      </c>
      <c r="O11" s="2" t="str">
        <f>IF(G11&gt;G10,"Y","N")</f>
        <v>N</v>
      </c>
    </row>
    <row r="12" spans="1:15" ht="12.75">
      <c r="A12" s="18"/>
      <c r="B12" s="20">
        <v>39531</v>
      </c>
      <c r="C12" s="2">
        <v>248</v>
      </c>
      <c r="D12" s="2">
        <v>208</v>
      </c>
      <c r="E12" s="2">
        <v>248</v>
      </c>
      <c r="F12" s="18">
        <f t="shared" si="0"/>
        <v>704</v>
      </c>
      <c r="G12" s="19">
        <f>AVERAGE($C$4:E12)</f>
        <v>223.03703703703704</v>
      </c>
      <c r="H12" s="8">
        <v>33</v>
      </c>
      <c r="I12" s="8">
        <v>10</v>
      </c>
      <c r="J12" s="2">
        <f t="shared" si="7"/>
        <v>5</v>
      </c>
      <c r="K12" s="2">
        <f t="shared" si="7"/>
        <v>8</v>
      </c>
      <c r="L12" s="2">
        <f t="shared" si="7"/>
        <v>9</v>
      </c>
      <c r="M12" s="2">
        <f>IF(F12&gt;599,M11+1,M11)</f>
        <v>8</v>
      </c>
      <c r="N12" s="2">
        <f>IF(F12&gt;700,N11+1,N11)</f>
        <v>2</v>
      </c>
      <c r="O12" s="2" t="str">
        <f>IF(G12&gt;G11,"Y","N")</f>
        <v>Y</v>
      </c>
    </row>
    <row r="13" spans="1:15" ht="12.75">
      <c r="A13" s="18"/>
      <c r="B13" s="20">
        <v>39538</v>
      </c>
      <c r="C13" s="2">
        <v>223</v>
      </c>
      <c r="D13" s="2">
        <v>203</v>
      </c>
      <c r="E13" s="2">
        <v>256</v>
      </c>
      <c r="F13" s="18">
        <f t="shared" si="0"/>
        <v>682</v>
      </c>
      <c r="G13" s="19">
        <f>AVERAGE($C$4:E13)</f>
        <v>223.46666666666667</v>
      </c>
      <c r="H13" s="8">
        <v>36</v>
      </c>
      <c r="I13" s="8">
        <v>24</v>
      </c>
      <c r="J13" s="2">
        <f>IF(C13&gt;199,J12+1,J12)</f>
        <v>6</v>
      </c>
      <c r="K13" s="2">
        <f>IF(D13&gt;199,K12+1,K12)</f>
        <v>9</v>
      </c>
      <c r="L13" s="2">
        <f>IF(E13&gt;199,L12+1,L12)</f>
        <v>10</v>
      </c>
      <c r="M13" s="2">
        <f>IF(F13&gt;599,M12+1,M12)</f>
        <v>9</v>
      </c>
      <c r="N13" s="2">
        <f>IF(F13&gt;700,N12+1,N12)</f>
        <v>2</v>
      </c>
      <c r="O13" s="2" t="str">
        <f>IF(G13&gt;G12,"Y","N")</f>
        <v>Y</v>
      </c>
    </row>
    <row r="14" spans="1:14" ht="12.75">
      <c r="A14" s="18"/>
      <c r="B14" s="20"/>
      <c r="C14" s="2"/>
      <c r="D14" s="2"/>
      <c r="E14" s="2"/>
      <c r="F14" s="18"/>
      <c r="G14" s="19"/>
      <c r="H14" s="8"/>
      <c r="I14" s="8"/>
      <c r="J14" s="2"/>
      <c r="K14" s="2"/>
      <c r="L14" s="2"/>
      <c r="M14" s="2"/>
      <c r="N14" s="2"/>
    </row>
    <row r="15" spans="1:14" ht="12.75">
      <c r="A15" s="18"/>
      <c r="B15" s="20"/>
      <c r="C15" s="2"/>
      <c r="D15" s="2"/>
      <c r="E15" s="2"/>
      <c r="F15" s="18"/>
      <c r="G15" s="19"/>
      <c r="H15" s="8"/>
      <c r="I15" s="8"/>
      <c r="J15" s="2"/>
      <c r="K15" s="2"/>
      <c r="L15" s="2"/>
      <c r="M15" s="2"/>
      <c r="N15" s="2"/>
    </row>
    <row r="16" spans="1:14" ht="12.75">
      <c r="A16" s="13" t="s">
        <v>11</v>
      </c>
      <c r="C16" s="2">
        <f>SUM(C4:C15)</f>
        <v>2154</v>
      </c>
      <c r="D16" s="2">
        <f>SUM(D4:D15)</f>
        <v>2255</v>
      </c>
      <c r="E16" s="2">
        <f>SUM(E4:E15)</f>
        <v>2295</v>
      </c>
      <c r="F16" s="2">
        <f>SUM(F4:F15)</f>
        <v>6704</v>
      </c>
      <c r="G16" s="6"/>
      <c r="H16" s="7">
        <f>SUM(H4:H15)</f>
        <v>324</v>
      </c>
      <c r="I16" s="7">
        <f>SUM(I4:I15)</f>
        <v>248</v>
      </c>
      <c r="J16" s="2"/>
      <c r="K16" s="2"/>
      <c r="L16" s="2"/>
      <c r="M16" s="2"/>
      <c r="N16" s="2"/>
    </row>
    <row r="17" spans="1:14" ht="12.75">
      <c r="A17" s="13" t="s">
        <v>12</v>
      </c>
      <c r="C17" s="6">
        <f>AVERAGE(C4:C15)</f>
        <v>215.4</v>
      </c>
      <c r="D17" s="6">
        <f>AVERAGE(D4:D15)</f>
        <v>225.5</v>
      </c>
      <c r="E17" s="6">
        <f>AVERAGE(E4:E15)</f>
        <v>229.5</v>
      </c>
      <c r="F17" s="6">
        <f>AVERAGE(F4:F15)</f>
        <v>670.4</v>
      </c>
      <c r="G17" s="6"/>
      <c r="H17" s="7">
        <f>AVERAGE(H15:H16)</f>
        <v>324</v>
      </c>
      <c r="I17" s="7">
        <f>AVERAGE(I15:I16)</f>
        <v>248</v>
      </c>
      <c r="J17" s="2"/>
      <c r="K17" s="2"/>
      <c r="L17" s="2"/>
      <c r="M17" s="2"/>
      <c r="N17" s="2"/>
    </row>
    <row r="18" spans="1:14" ht="12.75">
      <c r="A18" s="13" t="s">
        <v>13</v>
      </c>
      <c r="C18" s="2">
        <f>MAX(C4:C15)</f>
        <v>267</v>
      </c>
      <c r="D18" s="2">
        <f>MAX(D4:D15)</f>
        <v>268</v>
      </c>
      <c r="E18" s="2">
        <f>MAX(E4:E15)</f>
        <v>256</v>
      </c>
      <c r="F18" s="2">
        <f>MAX(F4:F15)</f>
        <v>712</v>
      </c>
      <c r="G18" s="6"/>
      <c r="H18" s="8"/>
      <c r="I18" s="8">
        <f>MAX(I4:I15)</f>
        <v>109</v>
      </c>
      <c r="J18" s="2"/>
      <c r="K18" s="2"/>
      <c r="L18" s="2"/>
      <c r="M18" s="2"/>
      <c r="N18" s="2"/>
    </row>
    <row r="19" spans="1:14" ht="12.75">
      <c r="A19" s="13" t="s">
        <v>14</v>
      </c>
      <c r="B19" s="11"/>
      <c r="C19" s="2">
        <f>MIN(C4:C15)</f>
        <v>163</v>
      </c>
      <c r="D19" s="2">
        <f>MIN(D4:D15)</f>
        <v>190</v>
      </c>
      <c r="E19" s="2">
        <f>MIN(E4:E15)</f>
        <v>203</v>
      </c>
      <c r="F19" s="2">
        <f>MIN(F4:F15)</f>
        <v>598</v>
      </c>
      <c r="G19" s="6"/>
      <c r="H19" s="8"/>
      <c r="I19" s="8"/>
      <c r="J19" s="2"/>
      <c r="K19" s="2"/>
      <c r="L19" s="2"/>
      <c r="M19" s="2"/>
      <c r="N19" s="2"/>
    </row>
    <row r="20" spans="1:14" ht="12.75">
      <c r="A20" s="13" t="s">
        <v>17</v>
      </c>
      <c r="B20" s="11"/>
      <c r="C20" s="2">
        <f>COUNT(C4:C15)</f>
        <v>10</v>
      </c>
      <c r="D20" s="2">
        <f>COUNT(D4:D15)</f>
        <v>10</v>
      </c>
      <c r="E20" s="2">
        <f>COUNT(E4:E15)</f>
        <v>10</v>
      </c>
      <c r="F20" s="2"/>
      <c r="G20" s="6"/>
      <c r="H20" s="8"/>
      <c r="I20" s="8"/>
      <c r="J20" s="2"/>
      <c r="K20" s="2"/>
      <c r="L20" s="2"/>
      <c r="M20" s="2"/>
      <c r="N20" s="2"/>
    </row>
    <row r="21" spans="1:14" ht="12.75">
      <c r="A21" s="18"/>
      <c r="B21" s="20"/>
      <c r="C21" s="2"/>
      <c r="D21" s="2"/>
      <c r="E21" s="2"/>
      <c r="F21" s="2"/>
      <c r="G21" s="19"/>
      <c r="H21" s="8"/>
      <c r="I21" s="8"/>
      <c r="J21" s="2"/>
      <c r="K21" s="2"/>
      <c r="L21" s="2"/>
      <c r="M21" s="2"/>
      <c r="N21" s="2"/>
    </row>
    <row r="22" spans="1:14" ht="12.75">
      <c r="A22" s="24"/>
      <c r="B22" s="20"/>
      <c r="C22" s="2"/>
      <c r="D22" s="2"/>
      <c r="E22" s="2"/>
      <c r="F22" s="2"/>
      <c r="G22" s="19"/>
      <c r="H22" s="8"/>
      <c r="I22" s="8"/>
      <c r="J22" s="2"/>
      <c r="K22" s="2"/>
      <c r="L22" s="2"/>
      <c r="M22" s="2"/>
      <c r="N22" s="2"/>
    </row>
    <row r="23" spans="1:14" ht="12.75">
      <c r="A23" s="18"/>
      <c r="B23" s="20"/>
      <c r="C23" s="2"/>
      <c r="D23" s="2"/>
      <c r="E23" s="2"/>
      <c r="F23" s="2"/>
      <c r="G23" s="19"/>
      <c r="H23" s="8"/>
      <c r="I23" s="8"/>
      <c r="J23" s="2"/>
      <c r="K23" s="2"/>
      <c r="L23" s="2"/>
      <c r="M23" s="2"/>
      <c r="N23" s="2"/>
    </row>
    <row r="24" spans="1:14" ht="12.75">
      <c r="A24" s="18"/>
      <c r="B24" s="20"/>
      <c r="C24" s="2"/>
      <c r="D24" s="2"/>
      <c r="E24" s="2"/>
      <c r="F24" s="2"/>
      <c r="G24" s="19"/>
      <c r="H24" s="8"/>
      <c r="I24" s="8"/>
      <c r="J24" s="2"/>
      <c r="K24" s="2"/>
      <c r="L24" s="2"/>
      <c r="M24" s="2"/>
      <c r="N24" s="2"/>
    </row>
    <row r="25" spans="1:14" ht="12.75">
      <c r="A25" s="18"/>
      <c r="B25" s="20"/>
      <c r="C25" s="2"/>
      <c r="D25" s="2"/>
      <c r="E25" s="2"/>
      <c r="F25" s="2"/>
      <c r="G25" s="19"/>
      <c r="H25" s="8"/>
      <c r="I25" s="8"/>
      <c r="J25" s="2"/>
      <c r="K25" s="2"/>
      <c r="L25" s="2"/>
      <c r="M25" s="2"/>
      <c r="N25" s="2"/>
    </row>
    <row r="26" spans="1:14" ht="12.75">
      <c r="A26" s="18"/>
      <c r="B26" s="20"/>
      <c r="C26" s="2"/>
      <c r="D26" s="2"/>
      <c r="E26" s="2"/>
      <c r="F26" s="2"/>
      <c r="G26" s="19"/>
      <c r="H26" s="8"/>
      <c r="I26" s="8"/>
      <c r="J26" s="2"/>
      <c r="K26" s="2"/>
      <c r="L26" s="2"/>
      <c r="M26" s="2"/>
      <c r="N26" s="2"/>
    </row>
    <row r="27" spans="1:14" ht="12.75">
      <c r="A27" s="18"/>
      <c r="B27" s="20"/>
      <c r="C27" s="2"/>
      <c r="D27" s="2"/>
      <c r="E27" s="2"/>
      <c r="F27" s="2"/>
      <c r="G27" s="19"/>
      <c r="H27" s="8"/>
      <c r="I27" s="8"/>
      <c r="J27" s="2"/>
      <c r="K27" s="2"/>
      <c r="L27" s="2"/>
      <c r="M27" s="2"/>
      <c r="N27" s="2"/>
    </row>
    <row r="28" spans="1:14" ht="12.75">
      <c r="A28" s="18"/>
      <c r="B28" s="20"/>
      <c r="C28" s="2"/>
      <c r="D28" s="2"/>
      <c r="E28" s="2"/>
      <c r="F28" s="2"/>
      <c r="G28" s="19"/>
      <c r="H28" s="8"/>
      <c r="I28" s="8"/>
      <c r="J28" s="2"/>
      <c r="K28" s="2"/>
      <c r="L28" s="2"/>
      <c r="M28" s="2"/>
      <c r="N28" s="2"/>
    </row>
    <row r="29" spans="1:14" ht="12.75">
      <c r="A29" s="18"/>
      <c r="B29" s="20"/>
      <c r="C29" s="2"/>
      <c r="D29" s="2"/>
      <c r="E29" s="2"/>
      <c r="F29" s="2"/>
      <c r="G29" s="19"/>
      <c r="H29" s="8"/>
      <c r="I29" s="8"/>
      <c r="J29" s="2"/>
      <c r="K29" s="2"/>
      <c r="L29" s="2"/>
      <c r="M29" s="2"/>
      <c r="N29" s="2"/>
    </row>
    <row r="30" spans="1:14" ht="12.75">
      <c r="A30" s="18"/>
      <c r="B30" s="20"/>
      <c r="C30" s="2"/>
      <c r="D30" s="2"/>
      <c r="E30" s="2"/>
      <c r="F30" s="2"/>
      <c r="G30" s="19"/>
      <c r="H30" s="8"/>
      <c r="I30" s="8"/>
      <c r="J30" s="2"/>
      <c r="K30" s="2"/>
      <c r="L30" s="2"/>
      <c r="M30" s="2"/>
      <c r="N30" s="2"/>
    </row>
    <row r="31" spans="1:14" ht="12.75">
      <c r="A31" s="18"/>
      <c r="B31" s="20"/>
      <c r="C31" s="2"/>
      <c r="D31" s="2"/>
      <c r="E31" s="2"/>
      <c r="F31" s="2"/>
      <c r="G31" s="19"/>
      <c r="H31" s="10"/>
      <c r="I31" s="10"/>
      <c r="J31" s="2"/>
      <c r="K31" s="2"/>
      <c r="L31" s="2"/>
      <c r="M31" s="2"/>
      <c r="N31" s="2"/>
    </row>
    <row r="32" spans="1:14" ht="12.75">
      <c r="A32" s="18"/>
      <c r="B32" s="20"/>
      <c r="C32" s="15"/>
      <c r="D32" s="15"/>
      <c r="E32" s="15"/>
      <c r="F32" s="15"/>
      <c r="G32" s="19"/>
      <c r="H32" s="10"/>
      <c r="I32" s="10"/>
      <c r="J32" s="2"/>
      <c r="K32" s="2"/>
      <c r="L32" s="2"/>
      <c r="M32" s="2"/>
      <c r="N32" s="2"/>
    </row>
    <row r="33" spans="1:14" ht="12.75">
      <c r="A33" s="18"/>
      <c r="B33" s="20"/>
      <c r="C33" s="15"/>
      <c r="D33" s="15"/>
      <c r="E33" s="15"/>
      <c r="F33" s="14"/>
      <c r="G33" s="19"/>
      <c r="H33" s="10"/>
      <c r="I33" s="10"/>
      <c r="J33" s="2"/>
      <c r="K33" s="2"/>
      <c r="L33" s="2"/>
      <c r="M33" s="2"/>
      <c r="N33" s="2"/>
    </row>
    <row r="34" spans="1:14" ht="12.75">
      <c r="A34" s="18"/>
      <c r="B34" s="20"/>
      <c r="C34" s="15"/>
      <c r="D34" s="15"/>
      <c r="E34" s="15"/>
      <c r="F34" s="14"/>
      <c r="G34" s="19"/>
      <c r="H34" s="10"/>
      <c r="I34" s="10"/>
      <c r="J34" s="2"/>
      <c r="K34" s="2"/>
      <c r="L34" s="2"/>
      <c r="M34" s="2"/>
      <c r="N34" s="2"/>
    </row>
    <row r="35" spans="1:14" ht="12.75">
      <c r="A35" s="18"/>
      <c r="B35" s="20"/>
      <c r="C35" s="14"/>
      <c r="D35" s="14"/>
      <c r="E35" s="14"/>
      <c r="F35" s="14"/>
      <c r="G35" s="19"/>
      <c r="H35" s="7"/>
      <c r="I35" s="7"/>
      <c r="J35" s="2"/>
      <c r="K35" s="2"/>
      <c r="L35" s="2"/>
      <c r="M35" s="2"/>
      <c r="N35" s="2"/>
    </row>
    <row r="36" spans="1:14" ht="12.75">
      <c r="A36" s="18"/>
      <c r="B36" s="20"/>
      <c r="C36" s="15"/>
      <c r="D36" s="15"/>
      <c r="E36" s="15"/>
      <c r="F36" s="14"/>
      <c r="G36" s="19"/>
      <c r="H36" s="10"/>
      <c r="I36" s="10"/>
      <c r="J36" s="2"/>
      <c r="K36" s="2"/>
      <c r="L36" s="2"/>
      <c r="M36" s="2"/>
      <c r="N36" s="2"/>
    </row>
    <row r="37" spans="1:14" ht="12.75">
      <c r="A37" s="18"/>
      <c r="B37" s="20"/>
      <c r="C37" s="15"/>
      <c r="D37" s="15"/>
      <c r="E37" s="15"/>
      <c r="F37" s="14"/>
      <c r="G37" s="19"/>
      <c r="H37" s="10"/>
      <c r="I37" s="10"/>
      <c r="J37" s="2"/>
      <c r="K37" s="2"/>
      <c r="L37" s="2"/>
      <c r="M37" s="2"/>
      <c r="N37" s="2"/>
    </row>
    <row r="38" spans="1:14" ht="12.75">
      <c r="A38" s="18"/>
      <c r="B38" s="20"/>
      <c r="C38" s="15"/>
      <c r="D38" s="15"/>
      <c r="E38" s="15"/>
      <c r="F38" s="14"/>
      <c r="G38" s="19"/>
      <c r="H38" s="10"/>
      <c r="I38" s="10"/>
      <c r="J38" s="2"/>
      <c r="K38" s="2"/>
      <c r="L38" s="2"/>
      <c r="M38" s="2"/>
      <c r="N38" s="2"/>
    </row>
    <row r="39" spans="1:14" ht="12.75">
      <c r="A39" s="18"/>
      <c r="B39" s="20"/>
      <c r="C39" s="15"/>
      <c r="D39" s="15"/>
      <c r="E39" s="15"/>
      <c r="F39" s="14"/>
      <c r="G39" s="19"/>
      <c r="H39" s="10"/>
      <c r="I39" s="10"/>
      <c r="J39" s="2"/>
      <c r="K39" s="2"/>
      <c r="L39" s="2"/>
      <c r="M39" s="2"/>
      <c r="N39" s="2"/>
    </row>
    <row r="40" spans="1:14" ht="12.75">
      <c r="A40" s="18"/>
      <c r="B40" s="20"/>
      <c r="C40" s="15"/>
      <c r="D40" s="15"/>
      <c r="E40" s="15"/>
      <c r="F40" s="14"/>
      <c r="G40" s="19"/>
      <c r="H40" s="10"/>
      <c r="I40" s="10"/>
      <c r="J40" s="2"/>
      <c r="K40" s="2"/>
      <c r="L40" s="2"/>
      <c r="M40" s="2"/>
      <c r="N40" s="2"/>
    </row>
    <row r="41" spans="1:14" ht="12.75">
      <c r="A41" s="18"/>
      <c r="B41" s="20"/>
      <c r="C41" s="15"/>
      <c r="D41" s="15"/>
      <c r="E41" s="15"/>
      <c r="F41" s="14"/>
      <c r="G41" s="19"/>
      <c r="H41" s="10"/>
      <c r="I41" s="10"/>
      <c r="J41" s="2"/>
      <c r="K41" s="2"/>
      <c r="L41" s="2"/>
      <c r="M41" s="2"/>
      <c r="N41" s="2"/>
    </row>
    <row r="42" spans="1:14" ht="12.75">
      <c r="A42" s="18"/>
      <c r="B42" s="20"/>
      <c r="C42" s="15"/>
      <c r="D42" s="15"/>
      <c r="E42" s="15"/>
      <c r="F42" s="14"/>
      <c r="G42" s="19"/>
      <c r="H42" s="10"/>
      <c r="I42" s="10"/>
      <c r="J42" s="2"/>
      <c r="K42" s="2"/>
      <c r="L42" s="2"/>
      <c r="M42" s="2"/>
      <c r="N42" s="2"/>
    </row>
    <row r="43" spans="1:14" ht="12.75">
      <c r="A43" s="18"/>
      <c r="B43" s="20"/>
      <c r="C43" s="15"/>
      <c r="D43" s="15"/>
      <c r="E43" s="15"/>
      <c r="F43" s="14"/>
      <c r="G43" s="19"/>
      <c r="H43" s="10"/>
      <c r="I43" s="10"/>
      <c r="J43" s="2"/>
      <c r="K43" s="2"/>
      <c r="L43" s="2"/>
      <c r="M43" s="2"/>
      <c r="N43" s="2"/>
    </row>
    <row r="44" spans="1:14" ht="12.75">
      <c r="A44" s="18"/>
      <c r="B44" s="20"/>
      <c r="C44" s="15"/>
      <c r="D44" s="15"/>
      <c r="E44" s="15"/>
      <c r="F44" s="14"/>
      <c r="G44" s="19"/>
      <c r="H44" s="10"/>
      <c r="I44" s="10"/>
      <c r="J44" s="2"/>
      <c r="K44" s="2"/>
      <c r="L44" s="2"/>
      <c r="M44" s="2"/>
      <c r="N44" s="2"/>
    </row>
    <row r="45" spans="1:14" ht="12.75">
      <c r="A45" s="18"/>
      <c r="B45" s="20"/>
      <c r="C45" s="15"/>
      <c r="D45" s="15"/>
      <c r="E45" s="15"/>
      <c r="F45" s="14"/>
      <c r="G45" s="19"/>
      <c r="H45" s="10"/>
      <c r="I45" s="10"/>
      <c r="J45" s="2"/>
      <c r="K45" s="2"/>
      <c r="L45" s="2"/>
      <c r="M45" s="2"/>
      <c r="N45" s="2"/>
    </row>
    <row r="46" spans="1:14" ht="12.75">
      <c r="A46" s="18"/>
      <c r="B46" s="20"/>
      <c r="C46" s="15"/>
      <c r="D46" s="15"/>
      <c r="E46" s="15"/>
      <c r="F46" s="14"/>
      <c r="G46" s="19"/>
      <c r="H46" s="10"/>
      <c r="I46" s="10"/>
      <c r="J46" s="2"/>
      <c r="K46" s="2"/>
      <c r="L46" s="2"/>
      <c r="M46" s="2"/>
      <c r="N46" s="2"/>
    </row>
    <row r="47" spans="1:14" ht="12.75">
      <c r="A47" s="18"/>
      <c r="B47" s="20"/>
      <c r="C47" s="15"/>
      <c r="D47" s="15"/>
      <c r="E47" s="15"/>
      <c r="F47" s="14"/>
      <c r="G47" s="19"/>
      <c r="H47" s="10"/>
      <c r="I47" s="10"/>
      <c r="J47" s="2"/>
      <c r="K47" s="2"/>
      <c r="L47" s="2"/>
      <c r="M47" s="2"/>
      <c r="N47" s="2"/>
    </row>
    <row r="48" spans="1:14" ht="12.75">
      <c r="A48" s="2"/>
      <c r="B48" s="11"/>
      <c r="C48" s="15"/>
      <c r="D48" s="15"/>
      <c r="E48" s="15"/>
      <c r="F48" s="14"/>
      <c r="G48" s="6"/>
      <c r="H48" s="10"/>
      <c r="I48" s="10"/>
      <c r="J48" s="2"/>
      <c r="K48" s="2"/>
      <c r="L48" s="2"/>
      <c r="M48" s="2"/>
      <c r="N48" s="2"/>
    </row>
    <row r="49" spans="2:14" ht="12.75">
      <c r="B49" s="16"/>
      <c r="C49" s="15"/>
      <c r="D49" s="15"/>
      <c r="E49" s="15"/>
      <c r="F49" s="14"/>
      <c r="G49" s="6"/>
      <c r="H49" s="10"/>
      <c r="I49" s="10"/>
      <c r="J49" s="2"/>
      <c r="K49" s="2"/>
      <c r="L49" s="2"/>
      <c r="M49" s="2"/>
      <c r="N49" s="2"/>
    </row>
    <row r="50" spans="2:14" ht="12.75">
      <c r="B50" s="16"/>
      <c r="C50" s="15"/>
      <c r="D50" s="15"/>
      <c r="E50" s="15"/>
      <c r="F50" s="14"/>
      <c r="G50" s="6"/>
      <c r="H50" s="10"/>
      <c r="I50" s="10"/>
      <c r="J50" s="2"/>
      <c r="K50" s="2"/>
      <c r="L50" s="2"/>
      <c r="M50" s="2"/>
      <c r="N50" s="2"/>
    </row>
    <row r="51" spans="3:14" ht="12.75">
      <c r="C51" s="9"/>
      <c r="D51" s="9"/>
      <c r="E51" s="9"/>
      <c r="F51" s="9"/>
      <c r="G51" s="9"/>
      <c r="H51" s="10"/>
      <c r="I51" s="10"/>
      <c r="J51" s="2"/>
      <c r="K51" s="2"/>
      <c r="L51" s="2"/>
      <c r="M51" s="2"/>
      <c r="N51" s="2"/>
    </row>
    <row r="52" spans="1:14" ht="12.75">
      <c r="A52" s="21"/>
      <c r="C52" s="9"/>
      <c r="D52" s="9"/>
      <c r="E52" s="9"/>
      <c r="F52" s="9"/>
      <c r="G52" s="9"/>
      <c r="H52" s="10"/>
      <c r="I52" s="10"/>
      <c r="J52" s="2"/>
      <c r="K52" s="2"/>
      <c r="L52" s="2"/>
      <c r="M52" s="2"/>
      <c r="N52" s="2"/>
    </row>
    <row r="53" spans="1:14" ht="12.75">
      <c r="A53" s="21"/>
      <c r="C53" s="9"/>
      <c r="D53" s="9"/>
      <c r="E53" s="9"/>
      <c r="F53" s="9"/>
      <c r="G53" s="9"/>
      <c r="H53" s="10"/>
      <c r="I53" s="10"/>
      <c r="J53" s="2"/>
      <c r="K53" s="2"/>
      <c r="L53" s="2"/>
      <c r="M53" s="2"/>
      <c r="N53" s="2"/>
    </row>
    <row r="54" spans="10:14" ht="12.75">
      <c r="J54" s="2"/>
      <c r="K54" s="2"/>
      <c r="L54" s="2"/>
      <c r="M54" s="2"/>
      <c r="N54" s="2"/>
    </row>
    <row r="55" spans="10:14" ht="12.75">
      <c r="J55" s="2"/>
      <c r="K55" s="2"/>
      <c r="L55" s="2"/>
      <c r="M55" s="2"/>
      <c r="N55" s="2"/>
    </row>
    <row r="56" spans="10:14" ht="12.75">
      <c r="J56" s="2"/>
      <c r="K56" s="2"/>
      <c r="L56" s="2"/>
      <c r="M56" s="2"/>
      <c r="N56" s="2"/>
    </row>
    <row r="57" spans="10:14" ht="12.75">
      <c r="J57" s="2"/>
      <c r="K57" s="2"/>
      <c r="L57" s="2"/>
      <c r="M57" s="2"/>
      <c r="N57" s="2"/>
    </row>
    <row r="59" spans="2:9" ht="12.75">
      <c r="B59" s="11"/>
      <c r="C59" s="2"/>
      <c r="D59" s="2"/>
      <c r="E59" s="2"/>
      <c r="F59" s="2"/>
      <c r="G59" s="6"/>
      <c r="H59" s="8"/>
      <c r="I59" s="8"/>
    </row>
    <row r="60" spans="2:9" ht="12.75">
      <c r="B60" s="11"/>
      <c r="C60" s="2"/>
      <c r="D60" s="2"/>
      <c r="E60" s="2"/>
      <c r="F60" s="2"/>
      <c r="G60" s="6"/>
      <c r="H60" s="8"/>
      <c r="I60" s="8"/>
    </row>
    <row r="61" spans="2:9" ht="12.75">
      <c r="B61" s="11"/>
      <c r="C61" s="2"/>
      <c r="D61" s="2"/>
      <c r="E61" s="2"/>
      <c r="F61" s="2"/>
      <c r="G61" s="6"/>
      <c r="H61" s="8"/>
      <c r="I61" s="8"/>
    </row>
    <row r="62" spans="2:9" ht="12.75">
      <c r="B62" s="11"/>
      <c r="C62" s="2"/>
      <c r="D62" s="2"/>
      <c r="E62" s="2"/>
      <c r="F62" s="2"/>
      <c r="G62" s="6"/>
      <c r="H62" s="8"/>
      <c r="I62" s="8"/>
    </row>
    <row r="63" spans="2:9" ht="12.75">
      <c r="B63" s="11"/>
      <c r="C63" s="2"/>
      <c r="D63" s="2"/>
      <c r="E63" s="2"/>
      <c r="F63" s="2"/>
      <c r="G63" s="6"/>
      <c r="H63" s="8"/>
      <c r="I63" s="8"/>
    </row>
    <row r="64" spans="2:9" ht="12.75">
      <c r="B64" s="11"/>
      <c r="C64" s="2"/>
      <c r="D64" s="2"/>
      <c r="E64" s="2"/>
      <c r="F64" s="2"/>
      <c r="G64" s="6"/>
      <c r="H64" s="8"/>
      <c r="I64" s="8"/>
    </row>
    <row r="65" spans="2:9" ht="12.75">
      <c r="B65" s="11"/>
      <c r="C65" s="2"/>
      <c r="D65" s="2"/>
      <c r="E65" s="2"/>
      <c r="F65" s="2"/>
      <c r="G65" s="6"/>
      <c r="H65" s="8"/>
      <c r="I65" s="8"/>
    </row>
    <row r="66" spans="2:9" ht="12.75">
      <c r="B66" s="11"/>
      <c r="C66" s="2"/>
      <c r="D66" s="2"/>
      <c r="E66" s="2"/>
      <c r="F66" s="2"/>
      <c r="G66" s="6"/>
      <c r="H66" s="8"/>
      <c r="I66" s="8"/>
    </row>
    <row r="67" spans="2:9" ht="12.75">
      <c r="B67" s="11"/>
      <c r="C67" s="2"/>
      <c r="D67" s="2"/>
      <c r="E67" s="2"/>
      <c r="F67" s="2"/>
      <c r="G67" s="6"/>
      <c r="H67" s="8"/>
      <c r="I67" s="8"/>
    </row>
    <row r="68" spans="2:9" ht="12.75">
      <c r="B68" s="11"/>
      <c r="C68" s="2"/>
      <c r="D68" s="2"/>
      <c r="E68" s="2"/>
      <c r="F68" s="2"/>
      <c r="G68" s="6"/>
      <c r="H68" s="8"/>
      <c r="I68" s="8"/>
    </row>
    <row r="69" spans="2:9" ht="12.75">
      <c r="B69" s="11"/>
      <c r="C69" s="2"/>
      <c r="D69" s="2"/>
      <c r="E69" s="2"/>
      <c r="F69" s="2"/>
      <c r="G69" s="6"/>
      <c r="H69" s="8"/>
      <c r="I69" s="8"/>
    </row>
    <row r="70" spans="2:9" ht="12.75">
      <c r="B70" s="11"/>
      <c r="C70" s="2"/>
      <c r="D70" s="2"/>
      <c r="E70" s="2"/>
      <c r="F70" s="2"/>
      <c r="G70" s="6"/>
      <c r="H70" s="8"/>
      <c r="I70" s="8"/>
    </row>
    <row r="71" spans="2:9" ht="12.75">
      <c r="B71" s="11"/>
      <c r="C71" s="2"/>
      <c r="D71" s="2"/>
      <c r="E71" s="2"/>
      <c r="F71" s="2"/>
      <c r="G71" s="6"/>
      <c r="H71" s="8"/>
      <c r="I71" s="8"/>
    </row>
    <row r="72" spans="2:9" ht="12.75">
      <c r="B72" s="11"/>
      <c r="C72" s="2"/>
      <c r="D72" s="2"/>
      <c r="E72" s="2"/>
      <c r="F72" s="2"/>
      <c r="G72" s="6"/>
      <c r="H72" s="8"/>
      <c r="I72" s="8"/>
    </row>
    <row r="73" spans="2:9" ht="12.75">
      <c r="B73" s="11"/>
      <c r="C73" s="2"/>
      <c r="D73" s="2"/>
      <c r="E73" s="2"/>
      <c r="F73" s="2"/>
      <c r="G73" s="6"/>
      <c r="H73" s="8"/>
      <c r="I73" s="8"/>
    </row>
    <row r="74" spans="2:9" ht="12.75">
      <c r="B74" s="11"/>
      <c r="C74" s="2"/>
      <c r="D74" s="2"/>
      <c r="E74" s="2"/>
      <c r="F74" s="2"/>
      <c r="G74" s="6"/>
      <c r="H74" s="8"/>
      <c r="I74" s="8"/>
    </row>
    <row r="75" spans="2:9" ht="12.75">
      <c r="B75" s="11"/>
      <c r="C75" s="2"/>
      <c r="D75" s="2"/>
      <c r="E75" s="2"/>
      <c r="F75" s="2"/>
      <c r="G75" s="6"/>
      <c r="H75" s="8"/>
      <c r="I75" s="8"/>
    </row>
    <row r="76" spans="2:9" ht="12.75">
      <c r="B76" s="11"/>
      <c r="C76" s="2"/>
      <c r="D76" s="2"/>
      <c r="E76" s="2"/>
      <c r="F76" s="2"/>
      <c r="G76" s="6"/>
      <c r="H76" s="8"/>
      <c r="I76" s="8"/>
    </row>
    <row r="77" spans="2:9" ht="12.75">
      <c r="B77" s="11"/>
      <c r="C77" s="2"/>
      <c r="D77" s="2"/>
      <c r="E77" s="2"/>
      <c r="F77" s="2"/>
      <c r="G77" s="6"/>
      <c r="H77" s="8"/>
      <c r="I77" s="8"/>
    </row>
    <row r="78" spans="2:9" ht="12.75">
      <c r="B78" s="11"/>
      <c r="C78" s="2"/>
      <c r="D78" s="2"/>
      <c r="E78" s="2"/>
      <c r="F78" s="2"/>
      <c r="G78" s="6"/>
      <c r="H78" s="8"/>
      <c r="I78" s="8"/>
    </row>
    <row r="79" spans="2:9" ht="12.75">
      <c r="B79" s="11"/>
      <c r="C79" s="2"/>
      <c r="D79" s="2"/>
      <c r="E79" s="2"/>
      <c r="F79" s="2"/>
      <c r="G79" s="6"/>
      <c r="H79" s="8"/>
      <c r="I79" s="8"/>
    </row>
    <row r="80" spans="2:9" ht="12.75">
      <c r="B80" s="11"/>
      <c r="C80" s="2"/>
      <c r="D80" s="2"/>
      <c r="E80" s="2"/>
      <c r="F80" s="2"/>
      <c r="G80" s="6"/>
      <c r="H80" s="8"/>
      <c r="I80" s="8"/>
    </row>
    <row r="81" spans="2:9" ht="12.75">
      <c r="B81" s="11"/>
      <c r="C81" s="2"/>
      <c r="D81" s="2"/>
      <c r="E81" s="2"/>
      <c r="F81" s="2"/>
      <c r="G81" s="6"/>
      <c r="H81" s="8"/>
      <c r="I81" s="8"/>
    </row>
    <row r="82" spans="2:9" ht="12.75">
      <c r="B82" s="11"/>
      <c r="C82" s="2"/>
      <c r="D82" s="2"/>
      <c r="E82" s="2"/>
      <c r="F82" s="2"/>
      <c r="G82" s="6"/>
      <c r="H82" s="8"/>
      <c r="I82" s="8"/>
    </row>
    <row r="83" spans="2:9" ht="12.75">
      <c r="B83" s="11"/>
      <c r="C83" s="2"/>
      <c r="D83" s="2"/>
      <c r="E83" s="2"/>
      <c r="F83" s="2"/>
      <c r="G83" s="6"/>
      <c r="H83" s="8"/>
      <c r="I83" s="8"/>
    </row>
    <row r="84" spans="2:9" ht="12.75">
      <c r="B84" s="11"/>
      <c r="C84" s="2"/>
      <c r="D84" s="2"/>
      <c r="E84" s="2"/>
      <c r="F84" s="2"/>
      <c r="G84" s="6"/>
      <c r="H84" s="8"/>
      <c r="I84" s="8"/>
    </row>
    <row r="85" spans="2:9" ht="12.75">
      <c r="B85" s="11"/>
      <c r="C85" s="2"/>
      <c r="D85" s="2"/>
      <c r="E85" s="2"/>
      <c r="F85" s="2"/>
      <c r="G85" s="6"/>
      <c r="H85" s="8"/>
      <c r="I85" s="8"/>
    </row>
    <row r="86" spans="2:9" ht="12.75">
      <c r="B86" s="11"/>
      <c r="C86" s="2"/>
      <c r="D86" s="2"/>
      <c r="E86" s="2"/>
      <c r="F86" s="2"/>
      <c r="G86" s="6"/>
      <c r="H86" s="8"/>
      <c r="I86" s="8"/>
    </row>
    <row r="87" spans="2:9" ht="12.75">
      <c r="B87" s="11"/>
      <c r="C87" s="2"/>
      <c r="D87" s="2"/>
      <c r="E87" s="2"/>
      <c r="F87" s="2"/>
      <c r="G87" s="6"/>
      <c r="H87" s="8"/>
      <c r="I87" s="8"/>
    </row>
    <row r="88" spans="2:9" ht="12.75">
      <c r="B88" s="11"/>
      <c r="C88" s="2"/>
      <c r="D88" s="2"/>
      <c r="E88" s="2"/>
      <c r="F88" s="2"/>
      <c r="G88" s="6"/>
      <c r="H88" s="8"/>
      <c r="I88" s="8"/>
    </row>
    <row r="89" spans="2:9" ht="12.75">
      <c r="B89" s="11"/>
      <c r="C89" s="2"/>
      <c r="D89" s="2"/>
      <c r="E89" s="2"/>
      <c r="F89" s="2"/>
      <c r="G89" s="6"/>
      <c r="H89" s="8"/>
      <c r="I89" s="8"/>
    </row>
    <row r="90" spans="2:9" ht="12.75">
      <c r="B90" s="11"/>
      <c r="C90" s="2"/>
      <c r="D90" s="2"/>
      <c r="E90" s="2"/>
      <c r="F90" s="2"/>
      <c r="G90" s="6"/>
      <c r="H90" s="8"/>
      <c r="I90" s="8"/>
    </row>
    <row r="91" spans="2:9" ht="12.75">
      <c r="B91" s="11"/>
      <c r="C91" s="2"/>
      <c r="D91" s="2"/>
      <c r="E91" s="2"/>
      <c r="F91" s="2"/>
      <c r="G91" s="6"/>
      <c r="H91" s="8"/>
      <c r="I91" s="8"/>
    </row>
    <row r="92" spans="2:9" ht="12.75">
      <c r="B92" s="11"/>
      <c r="C92" s="2"/>
      <c r="D92" s="2"/>
      <c r="E92" s="2"/>
      <c r="F92" s="2"/>
      <c r="G92" s="6"/>
      <c r="H92" s="8"/>
      <c r="I92" s="8"/>
    </row>
    <row r="93" spans="2:9" ht="12.75">
      <c r="B93" s="12"/>
      <c r="C93" s="2"/>
      <c r="D93" s="2"/>
      <c r="E93" s="2"/>
      <c r="F93" s="2"/>
      <c r="G93" s="6"/>
      <c r="H93" s="8"/>
      <c r="I93" s="8"/>
    </row>
    <row r="94" spans="2:9" ht="12.75">
      <c r="B94" s="12"/>
      <c r="C94" s="2"/>
      <c r="D94" s="2"/>
      <c r="E94" s="2"/>
      <c r="F94" s="2"/>
      <c r="G94" s="6"/>
      <c r="H94" s="8"/>
      <c r="I94" s="8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workbookViewId="0" topLeftCell="A10">
      <selection activeCell="J39" sqref="A3:J39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13" max="14" width="9.140625" style="22" customWidth="1"/>
    <col min="15" max="15" width="8.7109375" style="0" customWidth="1"/>
    <col min="16" max="16" width="9.57421875" style="0" bestFit="1" customWidth="1"/>
    <col min="18" max="18" width="12.00390625" style="0" bestFit="1" customWidth="1"/>
    <col min="19" max="19" width="12.00390625" style="0" customWidth="1"/>
    <col min="20" max="20" width="9.140625" style="2" customWidth="1"/>
  </cols>
  <sheetData>
    <row r="1" ht="18">
      <c r="A1" s="1" t="s">
        <v>25</v>
      </c>
    </row>
    <row r="3" spans="1:20" ht="12.75">
      <c r="A3" s="3" t="s">
        <v>24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3" t="s">
        <v>6</v>
      </c>
      <c r="I3" s="3" t="s">
        <v>7</v>
      </c>
      <c r="J3" s="3" t="s">
        <v>8</v>
      </c>
      <c r="K3" s="3" t="s">
        <v>15</v>
      </c>
      <c r="L3" s="3" t="s">
        <v>16</v>
      </c>
      <c r="M3" s="23" t="s">
        <v>9</v>
      </c>
      <c r="N3" s="23" t="s">
        <v>10</v>
      </c>
      <c r="O3" s="3" t="s">
        <v>20</v>
      </c>
      <c r="P3" s="3" t="s">
        <v>19</v>
      </c>
      <c r="Q3" s="3" t="s">
        <v>18</v>
      </c>
      <c r="R3" s="3" t="s">
        <v>21</v>
      </c>
      <c r="S3" s="3" t="s">
        <v>23</v>
      </c>
      <c r="T3" s="3" t="s">
        <v>22</v>
      </c>
    </row>
    <row r="4" spans="1:19" ht="12.75">
      <c r="A4" s="18">
        <v>0</v>
      </c>
      <c r="B4" s="20">
        <v>39323</v>
      </c>
      <c r="C4" s="2">
        <v>189</v>
      </c>
      <c r="D4" s="2">
        <v>232</v>
      </c>
      <c r="E4" s="2">
        <v>213</v>
      </c>
      <c r="F4" s="18">
        <f aca="true" t="shared" si="0" ref="F4:F39">SUM(C4:E4)</f>
        <v>634</v>
      </c>
      <c r="G4" s="19">
        <f>AVERAGE($C$4:E4)</f>
        <v>211.33333333333334</v>
      </c>
      <c r="H4" s="2"/>
      <c r="I4" s="2"/>
      <c r="J4" s="2"/>
      <c r="K4" s="2"/>
      <c r="L4" s="2"/>
      <c r="M4" s="8">
        <v>3</v>
      </c>
      <c r="N4" s="8">
        <v>0</v>
      </c>
      <c r="O4" s="2">
        <f aca="true" t="shared" si="1" ref="O4:Q5">IF(C4&gt;199,1,0)</f>
        <v>0</v>
      </c>
      <c r="P4" s="2">
        <f t="shared" si="1"/>
        <v>1</v>
      </c>
      <c r="Q4" s="2">
        <f t="shared" si="1"/>
        <v>1</v>
      </c>
      <c r="R4" s="2">
        <f>IF(F4&gt;600,1,0)</f>
        <v>1</v>
      </c>
      <c r="S4" s="2">
        <f>IF(F4&gt;700,1,0)</f>
        <v>0</v>
      </c>
    </row>
    <row r="5" spans="1:19" ht="12.75">
      <c r="A5" s="18">
        <f aca="true" t="shared" si="2" ref="A5:A10">A4+1</f>
        <v>1</v>
      </c>
      <c r="B5" s="20">
        <f aca="true" t="shared" si="3" ref="B5:B10">B4+7</f>
        <v>39330</v>
      </c>
      <c r="C5" s="2">
        <v>173</v>
      </c>
      <c r="D5" s="2">
        <v>241</v>
      </c>
      <c r="E5" s="2">
        <v>121</v>
      </c>
      <c r="F5" s="18">
        <f t="shared" si="0"/>
        <v>535</v>
      </c>
      <c r="G5" s="19">
        <f>AVERAGE($C$5:E5)</f>
        <v>178.33333333333334</v>
      </c>
      <c r="H5" s="25">
        <v>1</v>
      </c>
      <c r="I5" s="25">
        <v>2</v>
      </c>
      <c r="J5" s="25">
        <v>0</v>
      </c>
      <c r="K5" s="25">
        <f aca="true" t="shared" si="4" ref="K5:K12">2*H5+J5</f>
        <v>2</v>
      </c>
      <c r="L5" s="25">
        <f aca="true" t="shared" si="5" ref="L5:L38">7-K5</f>
        <v>5</v>
      </c>
      <c r="M5" s="8">
        <v>46</v>
      </c>
      <c r="N5" s="8">
        <v>0</v>
      </c>
      <c r="O5" s="2">
        <f t="shared" si="1"/>
        <v>0</v>
      </c>
      <c r="P5" s="2">
        <f t="shared" si="1"/>
        <v>1</v>
      </c>
      <c r="Q5" s="2">
        <f t="shared" si="1"/>
        <v>0</v>
      </c>
      <c r="R5" s="2">
        <f>IF(F5&gt;600,1,0)</f>
        <v>0</v>
      </c>
      <c r="S5" s="2">
        <f>IF(F5&gt;700,1,0)</f>
        <v>0</v>
      </c>
    </row>
    <row r="6" spans="1:20" ht="12.75">
      <c r="A6" s="18">
        <f t="shared" si="2"/>
        <v>2</v>
      </c>
      <c r="B6" s="20">
        <f t="shared" si="3"/>
        <v>39337</v>
      </c>
      <c r="C6" s="2">
        <v>267</v>
      </c>
      <c r="D6" s="2">
        <v>252</v>
      </c>
      <c r="E6" s="2">
        <v>204</v>
      </c>
      <c r="F6" s="18">
        <f t="shared" si="0"/>
        <v>723</v>
      </c>
      <c r="G6" s="19">
        <f>AVERAGE($C$5:E6)</f>
        <v>209.66666666666666</v>
      </c>
      <c r="H6" s="25">
        <v>3</v>
      </c>
      <c r="I6" s="25">
        <v>0</v>
      </c>
      <c r="J6" s="25">
        <v>1</v>
      </c>
      <c r="K6" s="25">
        <f t="shared" si="4"/>
        <v>7</v>
      </c>
      <c r="L6" s="25">
        <f t="shared" si="5"/>
        <v>0</v>
      </c>
      <c r="M6" s="8">
        <v>70</v>
      </c>
      <c r="N6" s="8">
        <v>122</v>
      </c>
      <c r="O6" s="2">
        <f aca="true" t="shared" si="6" ref="O6:Q7">IF(C6&gt;199,O5+1,O5)</f>
        <v>1</v>
      </c>
      <c r="P6" s="2">
        <f t="shared" si="6"/>
        <v>2</v>
      </c>
      <c r="Q6" s="2">
        <f t="shared" si="6"/>
        <v>1</v>
      </c>
      <c r="R6" s="2">
        <f aca="true" t="shared" si="7" ref="R6:R11">IF(F6&gt;600,R5+1,R5)</f>
        <v>1</v>
      </c>
      <c r="S6" s="2">
        <f aca="true" t="shared" si="8" ref="S6:S11">IF(F6&gt;700,S5+1,S5)</f>
        <v>1</v>
      </c>
      <c r="T6" s="2" t="str">
        <f aca="true" t="shared" si="9" ref="T6:T11">IF(F6&gt;G5*3,"Y","N")</f>
        <v>Y</v>
      </c>
    </row>
    <row r="7" spans="1:20" ht="12.75">
      <c r="A7" s="18">
        <f t="shared" si="2"/>
        <v>3</v>
      </c>
      <c r="B7" s="20">
        <f t="shared" si="3"/>
        <v>39344</v>
      </c>
      <c r="C7" s="2">
        <v>258</v>
      </c>
      <c r="D7" s="2">
        <v>270</v>
      </c>
      <c r="E7" s="2">
        <v>214</v>
      </c>
      <c r="F7" s="18">
        <f t="shared" si="0"/>
        <v>742</v>
      </c>
      <c r="G7" s="19">
        <f>AVERAGE($C$5:E7)</f>
        <v>222.22222222222223</v>
      </c>
      <c r="H7" s="25">
        <v>3</v>
      </c>
      <c r="I7" s="25">
        <v>0</v>
      </c>
      <c r="J7" s="25">
        <v>1</v>
      </c>
      <c r="K7" s="25">
        <f t="shared" si="4"/>
        <v>7</v>
      </c>
      <c r="L7" s="25">
        <f t="shared" si="5"/>
        <v>0</v>
      </c>
      <c r="M7" s="8">
        <v>72</v>
      </c>
      <c r="N7" s="8">
        <v>164</v>
      </c>
      <c r="O7" s="2">
        <f t="shared" si="6"/>
        <v>2</v>
      </c>
      <c r="P7" s="2">
        <f t="shared" si="6"/>
        <v>3</v>
      </c>
      <c r="Q7" s="2">
        <f t="shared" si="6"/>
        <v>2</v>
      </c>
      <c r="R7" s="2">
        <f t="shared" si="7"/>
        <v>2</v>
      </c>
      <c r="S7" s="2">
        <f t="shared" si="8"/>
        <v>2</v>
      </c>
      <c r="T7" s="2" t="str">
        <f t="shared" si="9"/>
        <v>Y</v>
      </c>
    </row>
    <row r="8" spans="1:20" ht="12.75">
      <c r="A8" s="18">
        <f t="shared" si="2"/>
        <v>4</v>
      </c>
      <c r="B8" s="20">
        <f t="shared" si="3"/>
        <v>39351</v>
      </c>
      <c r="C8" s="2">
        <v>245</v>
      </c>
      <c r="D8" s="2">
        <v>167</v>
      </c>
      <c r="E8" s="2">
        <v>257</v>
      </c>
      <c r="F8" s="18">
        <f t="shared" si="0"/>
        <v>669</v>
      </c>
      <c r="G8" s="19">
        <f>AVERAGE($C$5:E8)</f>
        <v>222.41666666666666</v>
      </c>
      <c r="H8" s="25">
        <v>3</v>
      </c>
      <c r="I8" s="25">
        <v>0</v>
      </c>
      <c r="J8" s="25">
        <v>1</v>
      </c>
      <c r="K8" s="25">
        <f t="shared" si="4"/>
        <v>7</v>
      </c>
      <c r="L8" s="25">
        <f t="shared" si="5"/>
        <v>0</v>
      </c>
      <c r="M8" s="8">
        <v>72</v>
      </c>
      <c r="N8" s="8">
        <v>112</v>
      </c>
      <c r="O8" s="2">
        <f aca="true" t="shared" si="10" ref="O8:Q9">IF(C8&gt;199,O7+1,O7)</f>
        <v>3</v>
      </c>
      <c r="P8" s="2">
        <f t="shared" si="10"/>
        <v>3</v>
      </c>
      <c r="Q8" s="2">
        <f t="shared" si="10"/>
        <v>3</v>
      </c>
      <c r="R8" s="2">
        <f t="shared" si="7"/>
        <v>3</v>
      </c>
      <c r="S8" s="2">
        <f t="shared" si="8"/>
        <v>2</v>
      </c>
      <c r="T8" s="2" t="str">
        <f t="shared" si="9"/>
        <v>Y</v>
      </c>
    </row>
    <row r="9" spans="1:20" ht="12.75">
      <c r="A9" s="18">
        <f t="shared" si="2"/>
        <v>5</v>
      </c>
      <c r="B9" s="20">
        <f t="shared" si="3"/>
        <v>39358</v>
      </c>
      <c r="C9" s="2">
        <v>224</v>
      </c>
      <c r="D9" s="2">
        <v>234</v>
      </c>
      <c r="E9" s="2">
        <v>234</v>
      </c>
      <c r="F9" s="18">
        <f t="shared" si="0"/>
        <v>692</v>
      </c>
      <c r="G9" s="19">
        <f>AVERAGE($C$5:E9)</f>
        <v>224.06666666666666</v>
      </c>
      <c r="H9" s="25">
        <v>2</v>
      </c>
      <c r="I9" s="25">
        <v>1</v>
      </c>
      <c r="J9" s="25">
        <v>1</v>
      </c>
      <c r="K9" s="25">
        <f t="shared" si="4"/>
        <v>5</v>
      </c>
      <c r="L9" s="25">
        <f t="shared" si="5"/>
        <v>2</v>
      </c>
      <c r="M9" s="8">
        <v>72</v>
      </c>
      <c r="N9" s="8">
        <v>0</v>
      </c>
      <c r="O9" s="2">
        <f t="shared" si="10"/>
        <v>4</v>
      </c>
      <c r="P9" s="2">
        <f t="shared" si="10"/>
        <v>4</v>
      </c>
      <c r="Q9" s="2">
        <f t="shared" si="10"/>
        <v>4</v>
      </c>
      <c r="R9" s="2">
        <f t="shared" si="7"/>
        <v>4</v>
      </c>
      <c r="S9" s="2">
        <f t="shared" si="8"/>
        <v>2</v>
      </c>
      <c r="T9" s="2" t="str">
        <f t="shared" si="9"/>
        <v>Y</v>
      </c>
    </row>
    <row r="10" spans="1:20" ht="12.75">
      <c r="A10" s="18">
        <f t="shared" si="2"/>
        <v>6</v>
      </c>
      <c r="B10" s="20">
        <f t="shared" si="3"/>
        <v>39365</v>
      </c>
      <c r="C10" s="2">
        <v>195</v>
      </c>
      <c r="D10" s="2">
        <v>247</v>
      </c>
      <c r="E10" s="2">
        <v>223</v>
      </c>
      <c r="F10" s="18">
        <f t="shared" si="0"/>
        <v>665</v>
      </c>
      <c r="G10" s="19">
        <f>AVERAGE($C$5:E10)</f>
        <v>223.66666666666666</v>
      </c>
      <c r="H10" s="25">
        <v>1</v>
      </c>
      <c r="I10" s="25">
        <v>2</v>
      </c>
      <c r="J10" s="25">
        <v>0</v>
      </c>
      <c r="K10" s="25">
        <f t="shared" si="4"/>
        <v>2</v>
      </c>
      <c r="L10" s="25">
        <f t="shared" si="5"/>
        <v>5</v>
      </c>
      <c r="M10" s="8">
        <v>72</v>
      </c>
      <c r="N10" s="8">
        <v>4</v>
      </c>
      <c r="O10" s="2">
        <f aca="true" t="shared" si="11" ref="O10:Q11">IF(C10&gt;199,O9+1,O9)</f>
        <v>4</v>
      </c>
      <c r="P10" s="2">
        <f t="shared" si="11"/>
        <v>5</v>
      </c>
      <c r="Q10" s="2">
        <f t="shared" si="11"/>
        <v>5</v>
      </c>
      <c r="R10" s="2">
        <f t="shared" si="7"/>
        <v>5</v>
      </c>
      <c r="S10" s="2">
        <f t="shared" si="8"/>
        <v>2</v>
      </c>
      <c r="T10" s="2" t="str">
        <f t="shared" si="9"/>
        <v>N</v>
      </c>
    </row>
    <row r="11" spans="1:20" ht="12.75">
      <c r="A11" s="18">
        <f aca="true" t="shared" si="12" ref="A11:A16">A10+1</f>
        <v>7</v>
      </c>
      <c r="B11" s="20">
        <f aca="true" t="shared" si="13" ref="B11:B16">B10+7</f>
        <v>39372</v>
      </c>
      <c r="C11" s="2">
        <v>211</v>
      </c>
      <c r="D11" s="2">
        <v>279</v>
      </c>
      <c r="E11" s="2">
        <v>216</v>
      </c>
      <c r="F11" s="18">
        <f t="shared" si="0"/>
        <v>706</v>
      </c>
      <c r="G11" s="19">
        <f>AVERAGE($C$5:E11)</f>
        <v>225.33333333333334</v>
      </c>
      <c r="H11" s="25">
        <v>0</v>
      </c>
      <c r="I11" s="25">
        <v>3</v>
      </c>
      <c r="J11" s="25">
        <v>0</v>
      </c>
      <c r="K11" s="25">
        <f t="shared" si="4"/>
        <v>0</v>
      </c>
      <c r="L11" s="25">
        <f t="shared" si="5"/>
        <v>7</v>
      </c>
      <c r="M11" s="8">
        <v>70</v>
      </c>
      <c r="N11" s="8">
        <v>183</v>
      </c>
      <c r="O11" s="2">
        <f t="shared" si="11"/>
        <v>5</v>
      </c>
      <c r="P11" s="2">
        <f t="shared" si="11"/>
        <v>6</v>
      </c>
      <c r="Q11" s="2">
        <f t="shared" si="11"/>
        <v>6</v>
      </c>
      <c r="R11" s="2">
        <f t="shared" si="7"/>
        <v>6</v>
      </c>
      <c r="S11" s="2">
        <f t="shared" si="8"/>
        <v>3</v>
      </c>
      <c r="T11" s="2" t="str">
        <f t="shared" si="9"/>
        <v>Y</v>
      </c>
    </row>
    <row r="12" spans="1:20" ht="12.75">
      <c r="A12" s="18">
        <f t="shared" si="12"/>
        <v>8</v>
      </c>
      <c r="B12" s="20">
        <f t="shared" si="13"/>
        <v>39379</v>
      </c>
      <c r="C12" s="2">
        <v>237</v>
      </c>
      <c r="D12" s="2">
        <v>251</v>
      </c>
      <c r="E12" s="2">
        <v>182</v>
      </c>
      <c r="F12" s="18">
        <f t="shared" si="0"/>
        <v>670</v>
      </c>
      <c r="G12" s="19">
        <f>AVERAGE($C$5:E12)</f>
        <v>225.08333333333334</v>
      </c>
      <c r="H12" s="25">
        <v>2</v>
      </c>
      <c r="I12" s="25">
        <v>1</v>
      </c>
      <c r="J12" s="25">
        <v>1</v>
      </c>
      <c r="K12" s="25">
        <f t="shared" si="4"/>
        <v>5</v>
      </c>
      <c r="L12" s="25">
        <f t="shared" si="5"/>
        <v>2</v>
      </c>
      <c r="M12" s="8">
        <v>66</v>
      </c>
      <c r="N12" s="8">
        <v>130</v>
      </c>
      <c r="O12" s="2">
        <f aca="true" t="shared" si="14" ref="O12:Q13">IF(C12&gt;199,O11+1,O11)</f>
        <v>6</v>
      </c>
      <c r="P12" s="2">
        <f t="shared" si="14"/>
        <v>7</v>
      </c>
      <c r="Q12" s="2">
        <f t="shared" si="14"/>
        <v>6</v>
      </c>
      <c r="R12" s="2">
        <f aca="true" t="shared" si="15" ref="R12:R17">IF(F12&gt;600,R11+1,R11)</f>
        <v>7</v>
      </c>
      <c r="S12" s="2">
        <f aca="true" t="shared" si="16" ref="S12:S17">IF(F12&gt;700,S11+1,S11)</f>
        <v>3</v>
      </c>
      <c r="T12" s="2" t="str">
        <f aca="true" t="shared" si="17" ref="T12:T17">IF(F12&gt;G11*3,"Y","N")</f>
        <v>N</v>
      </c>
    </row>
    <row r="13" spans="1:20" ht="12.75">
      <c r="A13" s="18">
        <f t="shared" si="12"/>
        <v>9</v>
      </c>
      <c r="B13" s="20">
        <f t="shared" si="13"/>
        <v>39386</v>
      </c>
      <c r="C13" s="2">
        <v>191</v>
      </c>
      <c r="D13" s="2">
        <v>186</v>
      </c>
      <c r="E13" s="2">
        <v>221</v>
      </c>
      <c r="F13" s="18">
        <f t="shared" si="0"/>
        <v>598</v>
      </c>
      <c r="G13" s="19">
        <f>AVERAGE($C$5:E13)</f>
        <v>222.22222222222223</v>
      </c>
      <c r="H13" s="27">
        <v>2</v>
      </c>
      <c r="I13" s="27">
        <v>1</v>
      </c>
      <c r="J13" s="27">
        <v>1</v>
      </c>
      <c r="K13" s="27">
        <f aca="true" t="shared" si="18" ref="K13:K25">2*H13+J13</f>
        <v>5</v>
      </c>
      <c r="L13" s="27">
        <f t="shared" si="5"/>
        <v>2</v>
      </c>
      <c r="M13" s="8">
        <v>68</v>
      </c>
      <c r="N13" s="8">
        <v>0</v>
      </c>
      <c r="O13" s="2">
        <f t="shared" si="14"/>
        <v>6</v>
      </c>
      <c r="P13" s="2">
        <f t="shared" si="14"/>
        <v>7</v>
      </c>
      <c r="Q13" s="2">
        <f t="shared" si="14"/>
        <v>7</v>
      </c>
      <c r="R13" s="2">
        <f t="shared" si="15"/>
        <v>7</v>
      </c>
      <c r="S13" s="2">
        <f t="shared" si="16"/>
        <v>3</v>
      </c>
      <c r="T13" s="2" t="str">
        <f t="shared" si="17"/>
        <v>N</v>
      </c>
    </row>
    <row r="14" spans="1:20" ht="12.75">
      <c r="A14" s="18">
        <f t="shared" si="12"/>
        <v>10</v>
      </c>
      <c r="B14" s="20">
        <f t="shared" si="13"/>
        <v>39393</v>
      </c>
      <c r="C14" s="2">
        <v>213</v>
      </c>
      <c r="D14" s="2">
        <v>220</v>
      </c>
      <c r="E14" s="2">
        <v>202</v>
      </c>
      <c r="F14" s="18">
        <f t="shared" si="0"/>
        <v>635</v>
      </c>
      <c r="G14" s="19">
        <f>AVERAGE($C$5:E14)</f>
        <v>221.16666666666666</v>
      </c>
      <c r="H14" s="27">
        <v>2</v>
      </c>
      <c r="I14" s="27">
        <v>1</v>
      </c>
      <c r="J14" s="27">
        <v>1</v>
      </c>
      <c r="K14" s="27">
        <f t="shared" si="18"/>
        <v>5</v>
      </c>
      <c r="L14" s="27">
        <f t="shared" si="5"/>
        <v>2</v>
      </c>
      <c r="M14" s="8">
        <v>72</v>
      </c>
      <c r="N14" s="8">
        <v>58</v>
      </c>
      <c r="O14" s="2">
        <f aca="true" t="shared" si="19" ref="O14:Q15">IF(C14&gt;199,O13+1,O13)</f>
        <v>7</v>
      </c>
      <c r="P14" s="2">
        <f t="shared" si="19"/>
        <v>8</v>
      </c>
      <c r="Q14" s="2">
        <f t="shared" si="19"/>
        <v>8</v>
      </c>
      <c r="R14" s="2">
        <f t="shared" si="15"/>
        <v>8</v>
      </c>
      <c r="S14" s="2">
        <f t="shared" si="16"/>
        <v>3</v>
      </c>
      <c r="T14" s="2" t="str">
        <f t="shared" si="17"/>
        <v>N</v>
      </c>
    </row>
    <row r="15" spans="1:20" ht="12.75">
      <c r="A15" s="18">
        <f t="shared" si="12"/>
        <v>11</v>
      </c>
      <c r="B15" s="20">
        <f t="shared" si="13"/>
        <v>39400</v>
      </c>
      <c r="C15" s="2">
        <v>192</v>
      </c>
      <c r="D15" s="2">
        <v>208</v>
      </c>
      <c r="E15" s="2">
        <v>199</v>
      </c>
      <c r="F15" s="18">
        <f t="shared" si="0"/>
        <v>599</v>
      </c>
      <c r="G15" s="19">
        <f>AVERAGE($C$5:E15)</f>
        <v>219.21212121212122</v>
      </c>
      <c r="H15" s="27">
        <v>1</v>
      </c>
      <c r="I15" s="27">
        <v>2</v>
      </c>
      <c r="J15" s="27">
        <v>0</v>
      </c>
      <c r="K15" s="27">
        <f t="shared" si="18"/>
        <v>2</v>
      </c>
      <c r="L15" s="27">
        <f t="shared" si="5"/>
        <v>5</v>
      </c>
      <c r="M15" s="8">
        <v>72</v>
      </c>
      <c r="N15" s="8">
        <v>0</v>
      </c>
      <c r="O15" s="2">
        <f t="shared" si="19"/>
        <v>7</v>
      </c>
      <c r="P15" s="2">
        <f t="shared" si="19"/>
        <v>9</v>
      </c>
      <c r="Q15" s="2">
        <f t="shared" si="19"/>
        <v>8</v>
      </c>
      <c r="R15" s="2">
        <f t="shared" si="15"/>
        <v>8</v>
      </c>
      <c r="S15" s="2">
        <f t="shared" si="16"/>
        <v>3</v>
      </c>
      <c r="T15" s="2" t="str">
        <f t="shared" si="17"/>
        <v>N</v>
      </c>
    </row>
    <row r="16" spans="1:20" ht="12.75">
      <c r="A16" s="18">
        <f t="shared" si="12"/>
        <v>12</v>
      </c>
      <c r="B16" s="20">
        <f t="shared" si="13"/>
        <v>39407</v>
      </c>
      <c r="C16" s="2">
        <v>215</v>
      </c>
      <c r="D16" s="2">
        <v>225</v>
      </c>
      <c r="E16" s="2">
        <v>249</v>
      </c>
      <c r="F16" s="18">
        <f t="shared" si="0"/>
        <v>689</v>
      </c>
      <c r="G16" s="19">
        <f>AVERAGE($C$5:E16)</f>
        <v>220.08333333333334</v>
      </c>
      <c r="H16" s="27">
        <v>3</v>
      </c>
      <c r="I16" s="27">
        <v>0</v>
      </c>
      <c r="J16" s="27">
        <v>1</v>
      </c>
      <c r="K16" s="27">
        <f t="shared" si="18"/>
        <v>7</v>
      </c>
      <c r="L16" s="27">
        <f t="shared" si="5"/>
        <v>0</v>
      </c>
      <c r="M16" s="8">
        <v>72</v>
      </c>
      <c r="N16" s="8">
        <v>79</v>
      </c>
      <c r="O16" s="2">
        <f aca="true" t="shared" si="20" ref="O16:Q17">IF(C16&gt;199,O15+1,O15)</f>
        <v>8</v>
      </c>
      <c r="P16" s="2">
        <f t="shared" si="20"/>
        <v>10</v>
      </c>
      <c r="Q16" s="2">
        <f t="shared" si="20"/>
        <v>9</v>
      </c>
      <c r="R16" s="2">
        <f t="shared" si="15"/>
        <v>9</v>
      </c>
      <c r="S16" s="2">
        <f t="shared" si="16"/>
        <v>3</v>
      </c>
      <c r="T16" s="2" t="str">
        <f t="shared" si="17"/>
        <v>Y</v>
      </c>
    </row>
    <row r="17" spans="1:20" ht="12.75">
      <c r="A17" s="18">
        <f aca="true" t="shared" si="21" ref="A17:A22">A16+1</f>
        <v>13</v>
      </c>
      <c r="B17" s="20">
        <f aca="true" t="shared" si="22" ref="B17:B22">B16+7</f>
        <v>39414</v>
      </c>
      <c r="C17" s="2">
        <v>218</v>
      </c>
      <c r="D17" s="2">
        <v>204</v>
      </c>
      <c r="E17" s="2">
        <v>258</v>
      </c>
      <c r="F17" s="18">
        <f t="shared" si="0"/>
        <v>680</v>
      </c>
      <c r="G17" s="19">
        <f>AVERAGE($C$5:E17)</f>
        <v>220.5897435897436</v>
      </c>
      <c r="H17" s="27">
        <v>1</v>
      </c>
      <c r="I17" s="27">
        <v>2</v>
      </c>
      <c r="J17" s="27">
        <v>1</v>
      </c>
      <c r="K17" s="27">
        <f t="shared" si="18"/>
        <v>3</v>
      </c>
      <c r="L17" s="27">
        <f t="shared" si="5"/>
        <v>4</v>
      </c>
      <c r="M17" s="8">
        <v>76</v>
      </c>
      <c r="N17" s="8">
        <v>126</v>
      </c>
      <c r="O17" s="2">
        <f t="shared" si="20"/>
        <v>9</v>
      </c>
      <c r="P17" s="2">
        <f t="shared" si="20"/>
        <v>11</v>
      </c>
      <c r="Q17" s="2">
        <f t="shared" si="20"/>
        <v>10</v>
      </c>
      <c r="R17" s="2">
        <f t="shared" si="15"/>
        <v>10</v>
      </c>
      <c r="S17" s="2">
        <f t="shared" si="16"/>
        <v>3</v>
      </c>
      <c r="T17" s="2" t="str">
        <f t="shared" si="17"/>
        <v>Y</v>
      </c>
    </row>
    <row r="18" spans="1:20" ht="12.75">
      <c r="A18" s="18">
        <f t="shared" si="21"/>
        <v>14</v>
      </c>
      <c r="B18" s="20">
        <f t="shared" si="22"/>
        <v>39421</v>
      </c>
      <c r="C18" s="2">
        <v>246</v>
      </c>
      <c r="D18" s="2">
        <v>191</v>
      </c>
      <c r="E18" s="2">
        <v>255</v>
      </c>
      <c r="F18" s="18">
        <f t="shared" si="0"/>
        <v>692</v>
      </c>
      <c r="G18" s="19">
        <f>AVERAGE($C$5:E18)</f>
        <v>221.3095238095238</v>
      </c>
      <c r="H18" s="27">
        <v>2</v>
      </c>
      <c r="I18" s="27">
        <v>1</v>
      </c>
      <c r="J18" s="27">
        <v>1</v>
      </c>
      <c r="K18" s="27">
        <f t="shared" si="18"/>
        <v>5</v>
      </c>
      <c r="L18" s="27">
        <f t="shared" si="5"/>
        <v>2</v>
      </c>
      <c r="M18" s="8">
        <v>76</v>
      </c>
      <c r="N18" s="8">
        <v>4</v>
      </c>
      <c r="O18" s="2">
        <f aca="true" t="shared" si="23" ref="O18:Q19">IF(C18&gt;199,O17+1,O17)</f>
        <v>10</v>
      </c>
      <c r="P18" s="2">
        <f t="shared" si="23"/>
        <v>11</v>
      </c>
      <c r="Q18" s="2">
        <f t="shared" si="23"/>
        <v>11</v>
      </c>
      <c r="R18" s="2">
        <f aca="true" t="shared" si="24" ref="R18:R23">IF(F18&gt;600,R17+1,R17)</f>
        <v>11</v>
      </c>
      <c r="S18" s="2">
        <f aca="true" t="shared" si="25" ref="S18:S23">IF(F18&gt;700,S17+1,S17)</f>
        <v>3</v>
      </c>
      <c r="T18" s="2" t="str">
        <f aca="true" t="shared" si="26" ref="T18:T23">IF(F18&gt;G17*3,"Y","N")</f>
        <v>Y</v>
      </c>
    </row>
    <row r="19" spans="1:20" ht="12.75">
      <c r="A19" s="18">
        <f t="shared" si="21"/>
        <v>15</v>
      </c>
      <c r="B19" s="20">
        <f t="shared" si="22"/>
        <v>39428</v>
      </c>
      <c r="C19" s="2">
        <v>169</v>
      </c>
      <c r="D19" s="2">
        <v>239</v>
      </c>
      <c r="E19" s="2">
        <v>248</v>
      </c>
      <c r="F19" s="18">
        <f t="shared" si="0"/>
        <v>656</v>
      </c>
      <c r="G19" s="19">
        <f>AVERAGE($C$5:E19)</f>
        <v>221.13333333333333</v>
      </c>
      <c r="H19" s="27">
        <v>3</v>
      </c>
      <c r="I19" s="27">
        <v>0</v>
      </c>
      <c r="J19" s="27">
        <v>1</v>
      </c>
      <c r="K19" s="27">
        <f t="shared" si="18"/>
        <v>7</v>
      </c>
      <c r="L19" s="27">
        <f t="shared" si="5"/>
        <v>0</v>
      </c>
      <c r="M19" s="8">
        <v>78</v>
      </c>
      <c r="N19" s="8">
        <v>138</v>
      </c>
      <c r="O19" s="2">
        <f t="shared" si="23"/>
        <v>10</v>
      </c>
      <c r="P19" s="2">
        <f t="shared" si="23"/>
        <v>12</v>
      </c>
      <c r="Q19" s="2">
        <f t="shared" si="23"/>
        <v>12</v>
      </c>
      <c r="R19" s="2">
        <f t="shared" si="24"/>
        <v>12</v>
      </c>
      <c r="S19" s="2">
        <f t="shared" si="25"/>
        <v>3</v>
      </c>
      <c r="T19" s="2" t="str">
        <f t="shared" si="26"/>
        <v>N</v>
      </c>
    </row>
    <row r="20" spans="1:20" ht="12.75">
      <c r="A20" s="18">
        <f t="shared" si="21"/>
        <v>16</v>
      </c>
      <c r="B20" s="20">
        <f t="shared" si="22"/>
        <v>39435</v>
      </c>
      <c r="C20" s="2">
        <v>171</v>
      </c>
      <c r="D20" s="2">
        <v>220</v>
      </c>
      <c r="E20" s="2">
        <v>269</v>
      </c>
      <c r="F20" s="18">
        <f t="shared" si="0"/>
        <v>660</v>
      </c>
      <c r="G20" s="19">
        <f>AVERAGE($C$5:E20)</f>
        <v>221.0625</v>
      </c>
      <c r="H20" s="27">
        <v>2</v>
      </c>
      <c r="I20" s="27">
        <v>1</v>
      </c>
      <c r="J20" s="27">
        <v>1</v>
      </c>
      <c r="K20" s="27">
        <f t="shared" si="18"/>
        <v>5</v>
      </c>
      <c r="L20" s="27">
        <f t="shared" si="5"/>
        <v>2</v>
      </c>
      <c r="M20" s="8">
        <v>74</v>
      </c>
      <c r="N20" s="8">
        <v>191</v>
      </c>
      <c r="O20" s="2">
        <f aca="true" t="shared" si="27" ref="O20:Q21">IF(C20&gt;199,O19+1,O19)</f>
        <v>10</v>
      </c>
      <c r="P20" s="2">
        <f t="shared" si="27"/>
        <v>13</v>
      </c>
      <c r="Q20" s="2">
        <f t="shared" si="27"/>
        <v>13</v>
      </c>
      <c r="R20" s="2">
        <f t="shared" si="24"/>
        <v>13</v>
      </c>
      <c r="S20" s="2">
        <f t="shared" si="25"/>
        <v>3</v>
      </c>
      <c r="T20" s="2" t="str">
        <f t="shared" si="26"/>
        <v>N</v>
      </c>
    </row>
    <row r="21" spans="1:20" ht="12.75">
      <c r="A21" s="18">
        <f t="shared" si="21"/>
        <v>17</v>
      </c>
      <c r="B21" s="20">
        <f t="shared" si="22"/>
        <v>39442</v>
      </c>
      <c r="C21" s="2">
        <v>264</v>
      </c>
      <c r="D21" s="2">
        <v>279</v>
      </c>
      <c r="E21" s="2">
        <v>203</v>
      </c>
      <c r="F21" s="18">
        <f t="shared" si="0"/>
        <v>746</v>
      </c>
      <c r="G21" s="19">
        <f>AVERAGE($C$5:E21)</f>
        <v>222.68627450980392</v>
      </c>
      <c r="H21" s="27">
        <v>3</v>
      </c>
      <c r="I21" s="27">
        <v>0</v>
      </c>
      <c r="J21" s="27">
        <v>1</v>
      </c>
      <c r="K21" s="27">
        <f t="shared" si="18"/>
        <v>7</v>
      </c>
      <c r="L21" s="27">
        <f t="shared" si="5"/>
        <v>0</v>
      </c>
      <c r="M21" s="8">
        <v>78</v>
      </c>
      <c r="N21" s="8">
        <v>161</v>
      </c>
      <c r="O21" s="2">
        <f t="shared" si="27"/>
        <v>11</v>
      </c>
      <c r="P21" s="2">
        <f t="shared" si="27"/>
        <v>14</v>
      </c>
      <c r="Q21" s="2">
        <f t="shared" si="27"/>
        <v>14</v>
      </c>
      <c r="R21" s="2">
        <f t="shared" si="24"/>
        <v>14</v>
      </c>
      <c r="S21" s="2">
        <f t="shared" si="25"/>
        <v>4</v>
      </c>
      <c r="T21" s="2" t="str">
        <f t="shared" si="26"/>
        <v>Y</v>
      </c>
    </row>
    <row r="22" spans="1:20" ht="12.75">
      <c r="A22" s="18">
        <f t="shared" si="21"/>
        <v>18</v>
      </c>
      <c r="B22" s="20">
        <f t="shared" si="22"/>
        <v>39449</v>
      </c>
      <c r="C22" s="2">
        <v>289</v>
      </c>
      <c r="D22" s="2">
        <v>234</v>
      </c>
      <c r="E22" s="2">
        <v>210</v>
      </c>
      <c r="F22" s="18">
        <f t="shared" si="0"/>
        <v>733</v>
      </c>
      <c r="G22" s="19">
        <f>AVERAGE($C$5:E22)</f>
        <v>223.88888888888889</v>
      </c>
      <c r="H22" s="30">
        <v>2</v>
      </c>
      <c r="I22" s="30">
        <v>1</v>
      </c>
      <c r="J22" s="30">
        <v>1</v>
      </c>
      <c r="K22" s="30">
        <f t="shared" si="18"/>
        <v>5</v>
      </c>
      <c r="L22" s="30">
        <f t="shared" si="5"/>
        <v>2</v>
      </c>
      <c r="M22" s="8">
        <v>78</v>
      </c>
      <c r="N22" s="8">
        <v>184</v>
      </c>
      <c r="O22" s="2">
        <f aca="true" t="shared" si="28" ref="O22:Q23">IF(C22&gt;199,O21+1,O21)</f>
        <v>12</v>
      </c>
      <c r="P22" s="2">
        <f t="shared" si="28"/>
        <v>15</v>
      </c>
      <c r="Q22" s="2">
        <f t="shared" si="28"/>
        <v>15</v>
      </c>
      <c r="R22" s="2">
        <f t="shared" si="24"/>
        <v>15</v>
      </c>
      <c r="S22" s="2">
        <f t="shared" si="25"/>
        <v>5</v>
      </c>
      <c r="T22" s="2" t="str">
        <f t="shared" si="26"/>
        <v>Y</v>
      </c>
    </row>
    <row r="23" spans="1:20" ht="12.75">
      <c r="A23" s="18">
        <f aca="true" t="shared" si="29" ref="A23:A28">A22+1</f>
        <v>19</v>
      </c>
      <c r="B23" s="20">
        <f aca="true" t="shared" si="30" ref="B23:B28">B22+7</f>
        <v>39456</v>
      </c>
      <c r="C23" s="2">
        <v>227</v>
      </c>
      <c r="D23" s="2">
        <v>196</v>
      </c>
      <c r="E23" s="2">
        <v>247</v>
      </c>
      <c r="F23" s="18">
        <f t="shared" si="0"/>
        <v>670</v>
      </c>
      <c r="G23" s="19">
        <f>AVERAGE($C$5:E23)</f>
        <v>223.859649122807</v>
      </c>
      <c r="H23" s="30">
        <v>3</v>
      </c>
      <c r="I23" s="30">
        <v>0</v>
      </c>
      <c r="J23" s="30">
        <v>1</v>
      </c>
      <c r="K23" s="30">
        <f t="shared" si="18"/>
        <v>7</v>
      </c>
      <c r="L23" s="30">
        <f t="shared" si="5"/>
        <v>0</v>
      </c>
      <c r="M23" s="8">
        <v>78</v>
      </c>
      <c r="N23" s="8">
        <v>68</v>
      </c>
      <c r="O23" s="2">
        <f t="shared" si="28"/>
        <v>13</v>
      </c>
      <c r="P23" s="2">
        <f t="shared" si="28"/>
        <v>15</v>
      </c>
      <c r="Q23" s="2">
        <f t="shared" si="28"/>
        <v>16</v>
      </c>
      <c r="R23" s="2">
        <f t="shared" si="24"/>
        <v>16</v>
      </c>
      <c r="S23" s="2">
        <f t="shared" si="25"/>
        <v>5</v>
      </c>
      <c r="T23" s="2" t="str">
        <f t="shared" si="26"/>
        <v>N</v>
      </c>
    </row>
    <row r="24" spans="1:20" ht="12.75">
      <c r="A24" s="18">
        <f t="shared" si="29"/>
        <v>20</v>
      </c>
      <c r="B24" s="20">
        <f t="shared" si="30"/>
        <v>39463</v>
      </c>
      <c r="C24" s="2">
        <v>213</v>
      </c>
      <c r="D24" s="2">
        <v>200</v>
      </c>
      <c r="E24" s="2">
        <v>217</v>
      </c>
      <c r="F24" s="18">
        <f t="shared" si="0"/>
        <v>630</v>
      </c>
      <c r="G24" s="19">
        <f>AVERAGE($C$5:E24)</f>
        <v>223.16666666666666</v>
      </c>
      <c r="H24" s="30">
        <v>2</v>
      </c>
      <c r="I24" s="30">
        <v>1</v>
      </c>
      <c r="J24" s="30">
        <v>1</v>
      </c>
      <c r="K24" s="30">
        <f t="shared" si="18"/>
        <v>5</v>
      </c>
      <c r="L24" s="30">
        <f t="shared" si="5"/>
        <v>2</v>
      </c>
      <c r="M24" s="8">
        <v>78</v>
      </c>
      <c r="N24" s="8">
        <v>50</v>
      </c>
      <c r="O24" s="2">
        <f aca="true" t="shared" si="31" ref="O24:Q25">IF(C24&gt;199,O23+1,O23)</f>
        <v>14</v>
      </c>
      <c r="P24" s="2">
        <f t="shared" si="31"/>
        <v>16</v>
      </c>
      <c r="Q24" s="2">
        <f t="shared" si="31"/>
        <v>17</v>
      </c>
      <c r="R24" s="2">
        <f aca="true" t="shared" si="32" ref="R24:R29">IF(F24&gt;600,R23+1,R23)</f>
        <v>17</v>
      </c>
      <c r="S24" s="2">
        <f aca="true" t="shared" si="33" ref="S24:S29">IF(F24&gt;700,S23+1,S23)</f>
        <v>5</v>
      </c>
      <c r="T24" s="2" t="str">
        <f aca="true" t="shared" si="34" ref="T24:T29">IF(F24&gt;G23*3,"Y","N")</f>
        <v>N</v>
      </c>
    </row>
    <row r="25" spans="1:20" ht="12.75">
      <c r="A25" s="18">
        <f t="shared" si="29"/>
        <v>21</v>
      </c>
      <c r="B25" s="20">
        <f t="shared" si="30"/>
        <v>39470</v>
      </c>
      <c r="C25" s="2">
        <v>176</v>
      </c>
      <c r="D25" s="2">
        <v>246</v>
      </c>
      <c r="E25" s="2">
        <v>235</v>
      </c>
      <c r="F25" s="18">
        <f t="shared" si="0"/>
        <v>657</v>
      </c>
      <c r="G25" s="19">
        <f>AVERAGE($C$5:E25)</f>
        <v>222.96825396825398</v>
      </c>
      <c r="H25" s="30">
        <v>2</v>
      </c>
      <c r="I25" s="30">
        <v>1</v>
      </c>
      <c r="J25" s="30">
        <v>1</v>
      </c>
      <c r="K25" s="30">
        <f t="shared" si="18"/>
        <v>5</v>
      </c>
      <c r="L25" s="30">
        <f t="shared" si="5"/>
        <v>2</v>
      </c>
      <c r="M25" s="8">
        <v>78</v>
      </c>
      <c r="N25" s="8">
        <v>80</v>
      </c>
      <c r="O25" s="2">
        <f t="shared" si="31"/>
        <v>14</v>
      </c>
      <c r="P25" s="2">
        <f t="shared" si="31"/>
        <v>17</v>
      </c>
      <c r="Q25" s="2">
        <f t="shared" si="31"/>
        <v>18</v>
      </c>
      <c r="R25" s="2">
        <f t="shared" si="32"/>
        <v>18</v>
      </c>
      <c r="S25" s="2">
        <f t="shared" si="33"/>
        <v>5</v>
      </c>
      <c r="T25" s="2" t="str">
        <f t="shared" si="34"/>
        <v>N</v>
      </c>
    </row>
    <row r="26" spans="1:20" ht="12.75">
      <c r="A26" s="18">
        <f t="shared" si="29"/>
        <v>22</v>
      </c>
      <c r="B26" s="20">
        <f t="shared" si="30"/>
        <v>39477</v>
      </c>
      <c r="C26" s="2">
        <v>258</v>
      </c>
      <c r="D26" s="2">
        <v>221</v>
      </c>
      <c r="E26" s="2">
        <v>185</v>
      </c>
      <c r="F26" s="18">
        <f t="shared" si="0"/>
        <v>664</v>
      </c>
      <c r="G26" s="19">
        <f>AVERAGE($C$5:E26)</f>
        <v>222.8939393939394</v>
      </c>
      <c r="H26" s="30">
        <v>2</v>
      </c>
      <c r="I26" s="30">
        <v>1</v>
      </c>
      <c r="J26" s="30">
        <v>1</v>
      </c>
      <c r="K26" s="30">
        <f aca="true" t="shared" si="35" ref="K26:K33">2*H26+J26</f>
        <v>5</v>
      </c>
      <c r="L26" s="30">
        <f t="shared" si="5"/>
        <v>2</v>
      </c>
      <c r="M26" s="8">
        <v>78</v>
      </c>
      <c r="N26" s="8">
        <v>0</v>
      </c>
      <c r="O26" s="2">
        <f aca="true" t="shared" si="36" ref="O26:Q27">IF(C26&gt;199,O25+1,O25)</f>
        <v>15</v>
      </c>
      <c r="P26" s="2">
        <f t="shared" si="36"/>
        <v>18</v>
      </c>
      <c r="Q26" s="2">
        <f t="shared" si="36"/>
        <v>18</v>
      </c>
      <c r="R26" s="2">
        <f t="shared" si="32"/>
        <v>19</v>
      </c>
      <c r="S26" s="2">
        <f t="shared" si="33"/>
        <v>5</v>
      </c>
      <c r="T26" s="2" t="str">
        <f t="shared" si="34"/>
        <v>N</v>
      </c>
    </row>
    <row r="27" spans="1:20" ht="12.75">
      <c r="A27" s="18">
        <f t="shared" si="29"/>
        <v>23</v>
      </c>
      <c r="B27" s="20">
        <f t="shared" si="30"/>
        <v>39484</v>
      </c>
      <c r="C27" s="2">
        <v>223</v>
      </c>
      <c r="D27" s="2">
        <v>232</v>
      </c>
      <c r="E27" s="2">
        <v>266</v>
      </c>
      <c r="F27" s="18">
        <f t="shared" si="0"/>
        <v>721</v>
      </c>
      <c r="G27" s="19">
        <f>AVERAGE($C$5:E27)</f>
        <v>223.65217391304347</v>
      </c>
      <c r="H27" s="30">
        <v>2</v>
      </c>
      <c r="I27" s="30">
        <v>1</v>
      </c>
      <c r="J27" s="30">
        <v>1</v>
      </c>
      <c r="K27" s="30">
        <f t="shared" si="35"/>
        <v>5</v>
      </c>
      <c r="L27" s="30">
        <f t="shared" si="5"/>
        <v>2</v>
      </c>
      <c r="M27" s="8">
        <v>78</v>
      </c>
      <c r="N27" s="8">
        <v>142</v>
      </c>
      <c r="O27" s="2">
        <f t="shared" si="36"/>
        <v>16</v>
      </c>
      <c r="P27" s="2">
        <f t="shared" si="36"/>
        <v>19</v>
      </c>
      <c r="Q27" s="2">
        <f t="shared" si="36"/>
        <v>19</v>
      </c>
      <c r="R27" s="2">
        <f t="shared" si="32"/>
        <v>20</v>
      </c>
      <c r="S27" s="2">
        <f t="shared" si="33"/>
        <v>6</v>
      </c>
      <c r="T27" s="2" t="str">
        <f t="shared" si="34"/>
        <v>Y</v>
      </c>
    </row>
    <row r="28" spans="1:20" ht="12.75">
      <c r="A28" s="18">
        <f t="shared" si="29"/>
        <v>24</v>
      </c>
      <c r="B28" s="20">
        <f t="shared" si="30"/>
        <v>39491</v>
      </c>
      <c r="C28" s="2">
        <v>197</v>
      </c>
      <c r="D28" s="2">
        <v>171</v>
      </c>
      <c r="E28" s="2">
        <v>225</v>
      </c>
      <c r="F28" s="18">
        <f t="shared" si="0"/>
        <v>593</v>
      </c>
      <c r="G28" s="19">
        <f>AVERAGE($C$5:E28)</f>
        <v>222.56944444444446</v>
      </c>
      <c r="H28" s="30">
        <v>1</v>
      </c>
      <c r="I28" s="30">
        <v>2</v>
      </c>
      <c r="J28" s="30">
        <v>0</v>
      </c>
      <c r="K28" s="30">
        <f t="shared" si="35"/>
        <v>2</v>
      </c>
      <c r="L28" s="30">
        <f t="shared" si="5"/>
        <v>5</v>
      </c>
      <c r="M28" s="8">
        <v>80</v>
      </c>
      <c r="N28" s="8">
        <v>0</v>
      </c>
      <c r="O28" s="2">
        <f aca="true" t="shared" si="37" ref="O28:Q29">IF(C28&gt;199,O27+1,O27)</f>
        <v>16</v>
      </c>
      <c r="P28" s="2">
        <f t="shared" si="37"/>
        <v>19</v>
      </c>
      <c r="Q28" s="2">
        <f t="shared" si="37"/>
        <v>20</v>
      </c>
      <c r="R28" s="2">
        <f t="shared" si="32"/>
        <v>20</v>
      </c>
      <c r="S28" s="2">
        <f t="shared" si="33"/>
        <v>6</v>
      </c>
      <c r="T28" s="2" t="str">
        <f t="shared" si="34"/>
        <v>N</v>
      </c>
    </row>
    <row r="29" spans="1:20" ht="12.75">
      <c r="A29" s="18">
        <f aca="true" t="shared" si="38" ref="A29:A34">A28+1</f>
        <v>25</v>
      </c>
      <c r="B29" s="20">
        <f aca="true" t="shared" si="39" ref="B29:B34">B28+7</f>
        <v>39498</v>
      </c>
      <c r="C29" s="2">
        <v>154</v>
      </c>
      <c r="D29" s="2">
        <v>238</v>
      </c>
      <c r="E29" s="2">
        <v>234</v>
      </c>
      <c r="F29" s="18">
        <f t="shared" si="0"/>
        <v>626</v>
      </c>
      <c r="G29" s="19">
        <f>AVERAGE($C$5:E29)</f>
        <v>222.01333333333332</v>
      </c>
      <c r="H29" s="30">
        <v>2</v>
      </c>
      <c r="I29" s="30">
        <v>1</v>
      </c>
      <c r="J29" s="30">
        <v>1</v>
      </c>
      <c r="K29" s="30">
        <f t="shared" si="35"/>
        <v>5</v>
      </c>
      <c r="L29" s="30">
        <f t="shared" si="5"/>
        <v>2</v>
      </c>
      <c r="M29" s="8">
        <v>80</v>
      </c>
      <c r="N29" s="8">
        <v>0</v>
      </c>
      <c r="O29" s="2">
        <f t="shared" si="37"/>
        <v>16</v>
      </c>
      <c r="P29" s="2">
        <f t="shared" si="37"/>
        <v>20</v>
      </c>
      <c r="Q29" s="2">
        <f t="shared" si="37"/>
        <v>21</v>
      </c>
      <c r="R29" s="2">
        <f t="shared" si="32"/>
        <v>21</v>
      </c>
      <c r="S29" s="2">
        <f t="shared" si="33"/>
        <v>6</v>
      </c>
      <c r="T29" s="2" t="str">
        <f t="shared" si="34"/>
        <v>N</v>
      </c>
    </row>
    <row r="30" spans="1:20" ht="12.75">
      <c r="A30" s="18">
        <f t="shared" si="38"/>
        <v>26</v>
      </c>
      <c r="B30" s="20">
        <f t="shared" si="39"/>
        <v>39505</v>
      </c>
      <c r="C30" s="2">
        <v>225</v>
      </c>
      <c r="D30" s="2">
        <v>192</v>
      </c>
      <c r="E30" s="2">
        <v>202</v>
      </c>
      <c r="F30" s="18">
        <f t="shared" si="0"/>
        <v>619</v>
      </c>
      <c r="G30" s="19">
        <f>AVERAGE($C$5:E30)</f>
        <v>221.4102564102564</v>
      </c>
      <c r="H30" s="32">
        <v>2</v>
      </c>
      <c r="I30" s="32">
        <v>1</v>
      </c>
      <c r="J30" s="32">
        <v>1</v>
      </c>
      <c r="K30" s="32">
        <f t="shared" si="35"/>
        <v>5</v>
      </c>
      <c r="L30" s="32">
        <f t="shared" si="5"/>
        <v>2</v>
      </c>
      <c r="M30" s="8">
        <v>80</v>
      </c>
      <c r="N30" s="8">
        <v>0</v>
      </c>
      <c r="O30" s="2">
        <f aca="true" t="shared" si="40" ref="O30:Q31">IF(C30&gt;199,O29+1,O29)</f>
        <v>17</v>
      </c>
      <c r="P30" s="2">
        <f t="shared" si="40"/>
        <v>20</v>
      </c>
      <c r="Q30" s="2">
        <f t="shared" si="40"/>
        <v>22</v>
      </c>
      <c r="R30" s="2">
        <f aca="true" t="shared" si="41" ref="R30:R35">IF(F30&gt;600,R29+1,R29)</f>
        <v>22</v>
      </c>
      <c r="S30" s="2">
        <f aca="true" t="shared" si="42" ref="S30:S35">IF(F30&gt;700,S29+1,S29)</f>
        <v>6</v>
      </c>
      <c r="T30" s="2" t="str">
        <f aca="true" t="shared" si="43" ref="T30:T35">IF(F30&gt;G29*3,"Y","N")</f>
        <v>N</v>
      </c>
    </row>
    <row r="31" spans="1:20" ht="12.75">
      <c r="A31" s="18">
        <f t="shared" si="38"/>
        <v>27</v>
      </c>
      <c r="B31" s="20">
        <f t="shared" si="39"/>
        <v>39512</v>
      </c>
      <c r="C31" s="2">
        <v>196</v>
      </c>
      <c r="D31" s="2">
        <v>223</v>
      </c>
      <c r="E31" s="2">
        <v>211</v>
      </c>
      <c r="F31" s="18">
        <f t="shared" si="0"/>
        <v>630</v>
      </c>
      <c r="G31" s="19">
        <f>AVERAGE($C$5:E31)</f>
        <v>220.98765432098764</v>
      </c>
      <c r="H31" s="32">
        <v>2</v>
      </c>
      <c r="I31" s="32">
        <v>1</v>
      </c>
      <c r="J31" s="32">
        <v>1</v>
      </c>
      <c r="K31" s="32">
        <f t="shared" si="35"/>
        <v>5</v>
      </c>
      <c r="L31" s="32">
        <f t="shared" si="5"/>
        <v>2</v>
      </c>
      <c r="M31" s="8">
        <v>80</v>
      </c>
      <c r="N31" s="8">
        <v>28</v>
      </c>
      <c r="O31" s="2">
        <f t="shared" si="40"/>
        <v>17</v>
      </c>
      <c r="P31" s="2">
        <f t="shared" si="40"/>
        <v>21</v>
      </c>
      <c r="Q31" s="2">
        <f t="shared" si="40"/>
        <v>23</v>
      </c>
      <c r="R31" s="2">
        <f t="shared" si="41"/>
        <v>23</v>
      </c>
      <c r="S31" s="2">
        <f t="shared" si="42"/>
        <v>6</v>
      </c>
      <c r="T31" s="2" t="str">
        <f t="shared" si="43"/>
        <v>N</v>
      </c>
    </row>
    <row r="32" spans="1:20" ht="12.75">
      <c r="A32" s="18">
        <f t="shared" si="38"/>
        <v>28</v>
      </c>
      <c r="B32" s="20">
        <f t="shared" si="39"/>
        <v>39519</v>
      </c>
      <c r="C32" s="2">
        <v>209</v>
      </c>
      <c r="D32" s="2">
        <v>189</v>
      </c>
      <c r="E32" s="2">
        <v>180</v>
      </c>
      <c r="F32" s="18">
        <f t="shared" si="0"/>
        <v>578</v>
      </c>
      <c r="G32" s="19">
        <f>AVERAGE($C$5:E32)</f>
        <v>219.97619047619048</v>
      </c>
      <c r="H32" s="32">
        <v>1</v>
      </c>
      <c r="I32" s="32">
        <v>2</v>
      </c>
      <c r="J32" s="32">
        <v>0</v>
      </c>
      <c r="K32" s="32">
        <f t="shared" si="35"/>
        <v>2</v>
      </c>
      <c r="L32" s="32">
        <f t="shared" si="5"/>
        <v>5</v>
      </c>
      <c r="M32" s="8">
        <v>80</v>
      </c>
      <c r="N32" s="8">
        <v>0</v>
      </c>
      <c r="O32" s="2">
        <f aca="true" t="shared" si="44" ref="O32:Q33">IF(C32&gt;199,O31+1,O31)</f>
        <v>18</v>
      </c>
      <c r="P32" s="2">
        <f t="shared" si="44"/>
        <v>21</v>
      </c>
      <c r="Q32" s="2">
        <f t="shared" si="44"/>
        <v>23</v>
      </c>
      <c r="R32" s="2">
        <f t="shared" si="41"/>
        <v>23</v>
      </c>
      <c r="S32" s="2">
        <f t="shared" si="42"/>
        <v>6</v>
      </c>
      <c r="T32" s="2" t="str">
        <f t="shared" si="43"/>
        <v>N</v>
      </c>
    </row>
    <row r="33" spans="1:20" ht="12.75">
      <c r="A33" s="18">
        <f t="shared" si="38"/>
        <v>29</v>
      </c>
      <c r="B33" s="20">
        <f t="shared" si="39"/>
        <v>39526</v>
      </c>
      <c r="C33" s="2">
        <v>229</v>
      </c>
      <c r="D33" s="2">
        <v>246</v>
      </c>
      <c r="E33" s="2">
        <v>229</v>
      </c>
      <c r="F33" s="18">
        <f t="shared" si="0"/>
        <v>704</v>
      </c>
      <c r="G33" s="19">
        <f>AVERAGE($C$5:E33)</f>
        <v>220.48275862068965</v>
      </c>
      <c r="H33" s="32">
        <v>1</v>
      </c>
      <c r="I33" s="32">
        <v>2</v>
      </c>
      <c r="J33" s="32">
        <v>0</v>
      </c>
      <c r="K33" s="32">
        <f t="shared" si="35"/>
        <v>2</v>
      </c>
      <c r="L33" s="32">
        <f t="shared" si="5"/>
        <v>5</v>
      </c>
      <c r="M33" s="8">
        <v>80</v>
      </c>
      <c r="N33" s="8">
        <v>26</v>
      </c>
      <c r="O33" s="2">
        <f t="shared" si="44"/>
        <v>19</v>
      </c>
      <c r="P33" s="2">
        <f t="shared" si="44"/>
        <v>22</v>
      </c>
      <c r="Q33" s="2">
        <f t="shared" si="44"/>
        <v>24</v>
      </c>
      <c r="R33" s="2">
        <f t="shared" si="41"/>
        <v>24</v>
      </c>
      <c r="S33" s="2">
        <f t="shared" si="42"/>
        <v>7</v>
      </c>
      <c r="T33" s="2" t="str">
        <f t="shared" si="43"/>
        <v>Y</v>
      </c>
    </row>
    <row r="34" spans="1:20" ht="12.75">
      <c r="A34" s="18">
        <f t="shared" si="38"/>
        <v>30</v>
      </c>
      <c r="B34" s="20">
        <f t="shared" si="39"/>
        <v>39533</v>
      </c>
      <c r="C34" s="2">
        <v>208</v>
      </c>
      <c r="D34" s="2">
        <v>246</v>
      </c>
      <c r="E34" s="2">
        <v>208</v>
      </c>
      <c r="F34" s="18">
        <f t="shared" si="0"/>
        <v>662</v>
      </c>
      <c r="G34" s="19">
        <f>AVERAGE($C$5:E34)</f>
        <v>220.48888888888888</v>
      </c>
      <c r="H34" s="32">
        <v>1</v>
      </c>
      <c r="I34" s="32">
        <v>2</v>
      </c>
      <c r="J34" s="32">
        <v>0</v>
      </c>
      <c r="K34" s="32">
        <f>2*H34+J34</f>
        <v>2</v>
      </c>
      <c r="L34" s="32">
        <f t="shared" si="5"/>
        <v>5</v>
      </c>
      <c r="M34" s="8">
        <v>80</v>
      </c>
      <c r="N34" s="8">
        <v>156</v>
      </c>
      <c r="O34" s="2">
        <f aca="true" t="shared" si="45" ref="O34:Q35">IF(C34&gt;199,O33+1,O33)</f>
        <v>20</v>
      </c>
      <c r="P34" s="2">
        <f t="shared" si="45"/>
        <v>23</v>
      </c>
      <c r="Q34" s="2">
        <f t="shared" si="45"/>
        <v>25</v>
      </c>
      <c r="R34" s="2">
        <f t="shared" si="41"/>
        <v>25</v>
      </c>
      <c r="S34" s="2">
        <f t="shared" si="42"/>
        <v>7</v>
      </c>
      <c r="T34" s="2" t="str">
        <f t="shared" si="43"/>
        <v>Y</v>
      </c>
    </row>
    <row r="35" spans="1:20" ht="12.75">
      <c r="A35" s="18">
        <f>A34+1</f>
        <v>31</v>
      </c>
      <c r="B35" s="20">
        <f>B34+7</f>
        <v>39540</v>
      </c>
      <c r="C35" s="2">
        <v>201</v>
      </c>
      <c r="D35" s="2">
        <v>233</v>
      </c>
      <c r="E35" s="2">
        <v>255</v>
      </c>
      <c r="F35" s="18">
        <f t="shared" si="0"/>
        <v>689</v>
      </c>
      <c r="G35" s="19">
        <f>AVERAGE($C$5:E35)</f>
        <v>220.78494623655914</v>
      </c>
      <c r="H35" s="32">
        <v>3</v>
      </c>
      <c r="I35" s="32">
        <v>0</v>
      </c>
      <c r="J35" s="32">
        <v>1</v>
      </c>
      <c r="K35" s="32">
        <f>2*H35+J35</f>
        <v>7</v>
      </c>
      <c r="L35" s="32">
        <f t="shared" si="5"/>
        <v>0</v>
      </c>
      <c r="M35" s="8">
        <v>80</v>
      </c>
      <c r="N35" s="8">
        <v>254</v>
      </c>
      <c r="O35" s="2">
        <f t="shared" si="45"/>
        <v>21</v>
      </c>
      <c r="P35" s="2">
        <f t="shared" si="45"/>
        <v>24</v>
      </c>
      <c r="Q35" s="2">
        <f t="shared" si="45"/>
        <v>26</v>
      </c>
      <c r="R35" s="2">
        <f t="shared" si="41"/>
        <v>26</v>
      </c>
      <c r="S35" s="2">
        <f t="shared" si="42"/>
        <v>7</v>
      </c>
      <c r="T35" s="2" t="str">
        <f t="shared" si="43"/>
        <v>Y</v>
      </c>
    </row>
    <row r="36" spans="1:20" ht="12.75">
      <c r="A36" s="18">
        <f>A35+1</f>
        <v>32</v>
      </c>
      <c r="B36" s="20">
        <f>B35+7</f>
        <v>39547</v>
      </c>
      <c r="C36" s="2">
        <v>221</v>
      </c>
      <c r="D36" s="2">
        <v>204</v>
      </c>
      <c r="E36" s="2">
        <v>191</v>
      </c>
      <c r="F36" s="18">
        <f t="shared" si="0"/>
        <v>616</v>
      </c>
      <c r="G36" s="19">
        <f>AVERAGE($C$5:E36)</f>
        <v>220.30208333333334</v>
      </c>
      <c r="H36" s="32">
        <v>3</v>
      </c>
      <c r="I36" s="32">
        <v>0</v>
      </c>
      <c r="J36" s="32">
        <v>1</v>
      </c>
      <c r="K36" s="32">
        <f>2*H36+J36</f>
        <v>7</v>
      </c>
      <c r="L36" s="32">
        <f t="shared" si="5"/>
        <v>0</v>
      </c>
      <c r="M36" s="8">
        <v>80</v>
      </c>
      <c r="N36" s="8">
        <v>3</v>
      </c>
      <c r="O36" s="2">
        <f aca="true" t="shared" si="46" ref="O36:Q37">IF(C36&gt;199,O35+1,O35)</f>
        <v>22</v>
      </c>
      <c r="P36" s="2">
        <f t="shared" si="46"/>
        <v>25</v>
      </c>
      <c r="Q36" s="2">
        <f t="shared" si="46"/>
        <v>26</v>
      </c>
      <c r="R36" s="2">
        <f>IF(F36&gt;600,R35+1,R35)</f>
        <v>27</v>
      </c>
      <c r="S36" s="2">
        <f>IF(F36&gt;700,S35+1,S35)</f>
        <v>7</v>
      </c>
      <c r="T36" s="2" t="str">
        <f>IF(F36&gt;G35*3,"Y","N")</f>
        <v>N</v>
      </c>
    </row>
    <row r="37" spans="1:20" ht="12.75">
      <c r="A37" s="18">
        <f>A36+1</f>
        <v>33</v>
      </c>
      <c r="B37" s="20">
        <f>B36+7</f>
        <v>39554</v>
      </c>
      <c r="C37" s="2">
        <v>257</v>
      </c>
      <c r="D37" s="2">
        <v>188</v>
      </c>
      <c r="E37" s="2">
        <v>168</v>
      </c>
      <c r="F37" s="18">
        <f t="shared" si="0"/>
        <v>613</v>
      </c>
      <c r="G37" s="19">
        <f>AVERAGE($C$5:E37)</f>
        <v>219.8181818181818</v>
      </c>
      <c r="H37" s="32">
        <v>0</v>
      </c>
      <c r="I37" s="32">
        <v>3</v>
      </c>
      <c r="J37" s="32">
        <v>0</v>
      </c>
      <c r="K37" s="32">
        <f>2*H37+J37</f>
        <v>0</v>
      </c>
      <c r="L37" s="32">
        <f t="shared" si="5"/>
        <v>7</v>
      </c>
      <c r="M37" s="8">
        <v>80</v>
      </c>
      <c r="N37" s="8">
        <v>68</v>
      </c>
      <c r="O37" s="2">
        <f t="shared" si="46"/>
        <v>23</v>
      </c>
      <c r="P37" s="2">
        <f t="shared" si="46"/>
        <v>25</v>
      </c>
      <c r="Q37" s="2">
        <f t="shared" si="46"/>
        <v>26</v>
      </c>
      <c r="R37" s="2">
        <f>IF(F37&gt;600,R36+1,R36)</f>
        <v>28</v>
      </c>
      <c r="S37" s="2">
        <f>IF(F37&gt;700,S36+1,S36)</f>
        <v>7</v>
      </c>
      <c r="T37" s="2" t="str">
        <f>IF(F37&gt;G36*3,"Y","N")</f>
        <v>N</v>
      </c>
    </row>
    <row r="38" spans="1:20" ht="12.75">
      <c r="A38" s="18">
        <f>A37+1</f>
        <v>34</v>
      </c>
      <c r="B38" s="20">
        <f>B37+7</f>
        <v>39561</v>
      </c>
      <c r="C38" s="2">
        <v>246</v>
      </c>
      <c r="D38" s="2">
        <v>226</v>
      </c>
      <c r="E38" s="2">
        <v>230</v>
      </c>
      <c r="F38" s="18">
        <f t="shared" si="0"/>
        <v>702</v>
      </c>
      <c r="G38" s="19">
        <f>AVERAGE($C$5:E38)</f>
        <v>220.23529411764707</v>
      </c>
      <c r="H38" s="32">
        <v>3</v>
      </c>
      <c r="I38" s="32">
        <v>0</v>
      </c>
      <c r="J38" s="32">
        <v>1</v>
      </c>
      <c r="K38" s="32">
        <f>2*H38+J38</f>
        <v>7</v>
      </c>
      <c r="L38" s="32">
        <f t="shared" si="5"/>
        <v>0</v>
      </c>
      <c r="M38" s="8">
        <v>80</v>
      </c>
      <c r="N38" s="8">
        <v>104</v>
      </c>
      <c r="O38" s="2">
        <f aca="true" t="shared" si="47" ref="O38:Q39">IF(C38&gt;199,O37+1,O37)</f>
        <v>24</v>
      </c>
      <c r="P38" s="2">
        <f t="shared" si="47"/>
        <v>26</v>
      </c>
      <c r="Q38" s="2">
        <f t="shared" si="47"/>
        <v>27</v>
      </c>
      <c r="R38" s="2">
        <f>IF(F38&gt;600,R37+1,R37)</f>
        <v>29</v>
      </c>
      <c r="S38" s="2">
        <f>IF(F38&gt;700,S37+1,S37)</f>
        <v>8</v>
      </c>
      <c r="T38" s="2" t="str">
        <f>IF(F38&gt;G37*3,"Y","N")</f>
        <v>Y</v>
      </c>
    </row>
    <row r="39" spans="1:20" ht="12.75">
      <c r="A39" s="18">
        <f>A38+1</f>
        <v>35</v>
      </c>
      <c r="B39" s="20">
        <f>B38+7</f>
        <v>39568</v>
      </c>
      <c r="C39" s="2">
        <v>269</v>
      </c>
      <c r="D39" s="2">
        <v>256</v>
      </c>
      <c r="E39" s="2">
        <v>226</v>
      </c>
      <c r="F39" s="18">
        <f t="shared" si="0"/>
        <v>751</v>
      </c>
      <c r="G39" s="19">
        <f>AVERAGE($C$5:E39)</f>
        <v>221.0952380952381</v>
      </c>
      <c r="H39" s="32"/>
      <c r="I39" s="32"/>
      <c r="J39" s="32"/>
      <c r="K39" s="32"/>
      <c r="L39" s="32"/>
      <c r="M39" s="8">
        <v>71</v>
      </c>
      <c r="N39" s="8">
        <v>806</v>
      </c>
      <c r="O39" s="2">
        <f t="shared" si="47"/>
        <v>25</v>
      </c>
      <c r="P39" s="2">
        <f t="shared" si="47"/>
        <v>27</v>
      </c>
      <c r="Q39" s="2">
        <f t="shared" si="47"/>
        <v>28</v>
      </c>
      <c r="R39" s="2">
        <f>IF(F39&gt;600,R38+1,R38)</f>
        <v>30</v>
      </c>
      <c r="S39" s="2">
        <f>IF(F39&gt;700,S38+1,S38)</f>
        <v>9</v>
      </c>
      <c r="T39" s="2" t="str">
        <f>IF(F39&gt;G38*3,"Y","N")</f>
        <v>Y</v>
      </c>
    </row>
    <row r="40" spans="1:19" ht="12.75">
      <c r="A40" s="18"/>
      <c r="B40" s="20"/>
      <c r="C40" s="2"/>
      <c r="D40" s="2"/>
      <c r="E40" s="2"/>
      <c r="F40" s="18"/>
      <c r="G40" s="19"/>
      <c r="H40" s="30"/>
      <c r="I40" s="30"/>
      <c r="J40" s="30"/>
      <c r="K40" s="30"/>
      <c r="L40" s="30"/>
      <c r="M40" s="8"/>
      <c r="N40" s="8"/>
      <c r="O40" s="2"/>
      <c r="P40" s="2"/>
      <c r="Q40" s="2"/>
      <c r="R40" s="2"/>
      <c r="S40" s="2"/>
    </row>
    <row r="41" spans="1:19" ht="12.75">
      <c r="A41" s="13" t="s">
        <v>11</v>
      </c>
      <c r="C41" s="2">
        <f>SUM(C5:C40)</f>
        <v>7687</v>
      </c>
      <c r="D41" s="2">
        <f>SUM(D5:D40)</f>
        <v>7854</v>
      </c>
      <c r="E41" s="2">
        <f>SUM(E5:E40)</f>
        <v>7674</v>
      </c>
      <c r="F41" s="2">
        <f>SUM(F5:F40)</f>
        <v>23215</v>
      </c>
      <c r="G41" s="6" t="s">
        <v>26</v>
      </c>
      <c r="H41" s="25">
        <f>SUM(H5:H12)</f>
        <v>15</v>
      </c>
      <c r="I41" s="25">
        <f>SUM(I5:I12)</f>
        <v>9</v>
      </c>
      <c r="J41" s="25">
        <f>SUM(J5:J12)</f>
        <v>5</v>
      </c>
      <c r="K41" s="25">
        <f>SUM(K5:K12)</f>
        <v>35</v>
      </c>
      <c r="L41" s="25">
        <f>SUM(L5:L12)</f>
        <v>21</v>
      </c>
      <c r="M41" s="7">
        <f>SUM(M5:M40)</f>
        <v>2625</v>
      </c>
      <c r="N41" s="7">
        <f>SUM(N5:N40)</f>
        <v>3441</v>
      </c>
      <c r="O41" s="2"/>
      <c r="P41" s="2"/>
      <c r="Q41" s="2"/>
      <c r="R41" s="2"/>
      <c r="S41" s="2"/>
    </row>
    <row r="42" spans="1:19" ht="12.75">
      <c r="A42" s="13" t="s">
        <v>12</v>
      </c>
      <c r="C42" s="6">
        <f>AVERAGE(C5:C40)</f>
        <v>219.62857142857143</v>
      </c>
      <c r="D42" s="6">
        <f>AVERAGE(D5:D40)</f>
        <v>224.4</v>
      </c>
      <c r="E42" s="6">
        <f>AVERAGE(E5:E40)</f>
        <v>219.25714285714287</v>
      </c>
      <c r="F42" s="6">
        <f>AVERAGE(F5:F40)</f>
        <v>663.2857142857143</v>
      </c>
      <c r="G42" s="6"/>
      <c r="H42" s="29">
        <f>AVERAGE(H5:H12)</f>
        <v>1.875</v>
      </c>
      <c r="I42" s="29">
        <f>AVERAGE(I5:I12)</f>
        <v>1.125</v>
      </c>
      <c r="J42" s="29">
        <f>AVERAGE(J5:J12)</f>
        <v>0.625</v>
      </c>
      <c r="K42" s="29">
        <f>AVERAGE(K5:K12)</f>
        <v>4.375</v>
      </c>
      <c r="L42" s="29">
        <f>AVERAGE(L5:L12)</f>
        <v>2.625</v>
      </c>
      <c r="M42" s="7">
        <f>AVERAGE(M$5:M40)</f>
        <v>75</v>
      </c>
      <c r="N42" s="7">
        <f>AVERAGE(N$5:N40)</f>
        <v>98.31428571428572</v>
      </c>
      <c r="O42" s="2"/>
      <c r="P42" s="2"/>
      <c r="Q42" s="2"/>
      <c r="R42" s="2"/>
      <c r="S42" s="2"/>
    </row>
    <row r="43" spans="1:19" ht="12.75">
      <c r="A43" s="13" t="s">
        <v>13</v>
      </c>
      <c r="C43" s="2">
        <f>MAX(C5:C40)</f>
        <v>289</v>
      </c>
      <c r="D43" s="2">
        <f>MAX(D5:D40)</f>
        <v>279</v>
      </c>
      <c r="E43" s="2">
        <f>MAX(E5:E40)</f>
        <v>269</v>
      </c>
      <c r="F43" s="2">
        <f>MAX(F5:F40)</f>
        <v>751</v>
      </c>
      <c r="G43" s="6"/>
      <c r="H43" s="2"/>
      <c r="I43" s="2"/>
      <c r="J43" s="2"/>
      <c r="K43" s="2"/>
      <c r="L43" s="2"/>
      <c r="M43" s="8"/>
      <c r="N43" s="8">
        <f>MAX(N5:N40)</f>
        <v>806</v>
      </c>
      <c r="O43" s="2"/>
      <c r="P43" s="2"/>
      <c r="Q43" s="2"/>
      <c r="R43" s="2"/>
      <c r="S43" s="2"/>
    </row>
    <row r="44" spans="1:19" ht="12.75">
      <c r="A44" s="13" t="s">
        <v>14</v>
      </c>
      <c r="B44" s="11"/>
      <c r="C44" s="2">
        <f>MIN(C5:C40)</f>
        <v>154</v>
      </c>
      <c r="D44" s="2">
        <f>MIN(D5:D40)</f>
        <v>167</v>
      </c>
      <c r="E44" s="2">
        <f>MIN(E5:E40)</f>
        <v>121</v>
      </c>
      <c r="F44" s="2">
        <f>MIN(F5:F40)</f>
        <v>535</v>
      </c>
      <c r="G44" s="31" t="s">
        <v>27</v>
      </c>
      <c r="H44" s="27">
        <f>SUM(H$13:H$21)</f>
        <v>19</v>
      </c>
      <c r="I44" s="27">
        <f>SUM(I$13:I$21)</f>
        <v>8</v>
      </c>
      <c r="J44" s="27">
        <f>SUM(J$13:J$21)</f>
        <v>8</v>
      </c>
      <c r="K44" s="27">
        <f>SUM(K$13:K$21)</f>
        <v>46</v>
      </c>
      <c r="L44" s="27">
        <f>SUM(L$13:L$21)</f>
        <v>17</v>
      </c>
      <c r="M44" s="8"/>
      <c r="N44" s="8"/>
      <c r="O44" s="2"/>
      <c r="P44" s="2"/>
      <c r="Q44" s="2"/>
      <c r="R44" s="2"/>
      <c r="S44" s="2"/>
    </row>
    <row r="45" spans="1:19" ht="12.75">
      <c r="A45" s="13" t="s">
        <v>17</v>
      </c>
      <c r="B45" s="11"/>
      <c r="C45" s="2">
        <f>COUNT(C5:C40)</f>
        <v>35</v>
      </c>
      <c r="D45" s="2">
        <f>COUNT(D5:D40)</f>
        <v>35</v>
      </c>
      <c r="E45" s="2">
        <f>COUNT(E5:E40)</f>
        <v>35</v>
      </c>
      <c r="F45" s="2"/>
      <c r="G45" s="6"/>
      <c r="H45" s="28">
        <f>AVERAGE(H$13:H$21)</f>
        <v>2.111111111111111</v>
      </c>
      <c r="I45" s="28">
        <f>AVERAGE(I$13:I$21)</f>
        <v>0.8888888888888888</v>
      </c>
      <c r="J45" s="28">
        <f>AVERAGE(J$13:J$21)</f>
        <v>0.8888888888888888</v>
      </c>
      <c r="K45" s="28">
        <f>AVERAGE(K$13:K$21)</f>
        <v>5.111111111111111</v>
      </c>
      <c r="L45" s="28">
        <f>AVERAGE(L$13:L$21)</f>
        <v>1.8888888888888888</v>
      </c>
      <c r="M45" s="8"/>
      <c r="N45" s="8"/>
      <c r="O45" s="2"/>
      <c r="P45" s="2"/>
      <c r="Q45" s="2"/>
      <c r="R45" s="2"/>
      <c r="S45" s="2"/>
    </row>
    <row r="46" spans="1:19" ht="12.75">
      <c r="A46" s="18"/>
      <c r="B46" s="20"/>
      <c r="C46" s="2"/>
      <c r="D46" s="2"/>
      <c r="E46" s="2"/>
      <c r="F46" s="2"/>
      <c r="G46" s="19"/>
      <c r="H46" s="2"/>
      <c r="I46" s="2"/>
      <c r="J46" s="2"/>
      <c r="K46" s="2"/>
      <c r="L46" s="2"/>
      <c r="M46" s="8"/>
      <c r="N46" s="8"/>
      <c r="O46" s="2"/>
      <c r="P46" s="2"/>
      <c r="Q46" s="2"/>
      <c r="R46" s="2"/>
      <c r="S46" s="2"/>
    </row>
    <row r="47" spans="1:19" ht="12.75">
      <c r="A47" s="24"/>
      <c r="B47" s="20"/>
      <c r="C47" s="2"/>
      <c r="D47" s="2"/>
      <c r="E47" s="2"/>
      <c r="F47" s="2"/>
      <c r="G47" s="26" t="s">
        <v>28</v>
      </c>
      <c r="H47" s="6">
        <f>SUM(H$5:H$21)</f>
        <v>34</v>
      </c>
      <c r="I47" s="6">
        <f>SUM(I$5:I$21)</f>
        <v>17</v>
      </c>
      <c r="J47" s="6">
        <f>SUM(J$5:J$21)</f>
        <v>13</v>
      </c>
      <c r="K47" s="6">
        <f>SUM(K$5:K$21)</f>
        <v>81</v>
      </c>
      <c r="L47" s="6">
        <f>SUM(L$5:L$21)</f>
        <v>38</v>
      </c>
      <c r="M47" s="8"/>
      <c r="N47" s="8"/>
      <c r="O47" s="2"/>
      <c r="P47" s="2"/>
      <c r="Q47" s="2"/>
      <c r="R47" s="2"/>
      <c r="S47" s="2"/>
    </row>
    <row r="48" spans="1:19" ht="12.75">
      <c r="A48" s="18"/>
      <c r="B48" s="20"/>
      <c r="C48" s="2"/>
      <c r="D48" s="2"/>
      <c r="E48" s="2"/>
      <c r="F48" s="2"/>
      <c r="G48" s="19"/>
      <c r="H48" s="6">
        <f>AVERAGE(H$5:H$21)</f>
        <v>2</v>
      </c>
      <c r="I48" s="6">
        <f>AVERAGE(I$5:I$21)</f>
        <v>1</v>
      </c>
      <c r="J48" s="6">
        <f>AVERAGE(J$5:J$21)</f>
        <v>0.7647058823529411</v>
      </c>
      <c r="K48" s="6">
        <f>AVERAGE(K$5:K$21)</f>
        <v>4.764705882352941</v>
      </c>
      <c r="L48" s="6">
        <f>AVERAGE(L$5:L$21)</f>
        <v>2.235294117647059</v>
      </c>
      <c r="M48" s="8"/>
      <c r="N48" s="8"/>
      <c r="O48" s="2"/>
      <c r="P48" s="2"/>
      <c r="Q48" s="2"/>
      <c r="R48" s="2"/>
      <c r="S48" s="2"/>
    </row>
    <row r="49" spans="1:19" ht="12.75">
      <c r="A49" s="18"/>
      <c r="B49" s="20"/>
      <c r="C49" s="2"/>
      <c r="D49" s="2"/>
      <c r="E49" s="2"/>
      <c r="F49" s="2"/>
      <c r="G49" s="19"/>
      <c r="H49" s="2"/>
      <c r="I49" s="2"/>
      <c r="J49" s="2"/>
      <c r="K49" s="2"/>
      <c r="L49" s="2"/>
      <c r="M49" s="8"/>
      <c r="N49" s="8"/>
      <c r="O49" s="2"/>
      <c r="P49" s="2"/>
      <c r="Q49" s="2"/>
      <c r="R49" s="2"/>
      <c r="S49" s="2"/>
    </row>
    <row r="50" spans="1:19" ht="12.75">
      <c r="A50" s="18"/>
      <c r="B50" s="20"/>
      <c r="C50" s="2"/>
      <c r="D50" s="2"/>
      <c r="E50" s="2"/>
      <c r="F50" s="2"/>
      <c r="G50" s="19" t="s">
        <v>29</v>
      </c>
      <c r="H50" s="30">
        <f>SUM(H$22:H$29)</f>
        <v>16</v>
      </c>
      <c r="I50" s="30">
        <f>SUM(I$22:I$29)</f>
        <v>8</v>
      </c>
      <c r="J50" s="30">
        <f>SUM(J$22:J$29)</f>
        <v>7</v>
      </c>
      <c r="K50" s="30">
        <f>SUM(K$22:K$29)</f>
        <v>39</v>
      </c>
      <c r="L50" s="30">
        <f>SUM(L$22:L$29)</f>
        <v>17</v>
      </c>
      <c r="M50" s="8"/>
      <c r="N50" s="8"/>
      <c r="O50" s="2"/>
      <c r="P50" s="2"/>
      <c r="Q50" s="2"/>
      <c r="R50" s="2"/>
      <c r="S50" s="2"/>
    </row>
    <row r="51" spans="1:19" ht="12.75">
      <c r="A51" s="18"/>
      <c r="B51" s="20"/>
      <c r="C51" s="2"/>
      <c r="D51" s="2"/>
      <c r="E51" s="2"/>
      <c r="F51" s="2"/>
      <c r="G51" s="19"/>
      <c r="H51" s="33">
        <f>AVERAGE(H$22:H$29)</f>
        <v>2</v>
      </c>
      <c r="I51" s="33">
        <f>AVERAGE(I$22:I$29)</f>
        <v>1</v>
      </c>
      <c r="J51" s="33">
        <f>AVERAGE(J$22:J$29)</f>
        <v>0.875</v>
      </c>
      <c r="K51" s="33">
        <f>AVERAGE(K$22:K$29)</f>
        <v>4.875</v>
      </c>
      <c r="L51" s="33">
        <f>AVERAGE(L$22:L$29)</f>
        <v>2.125</v>
      </c>
      <c r="M51" s="8"/>
      <c r="N51" s="8"/>
      <c r="O51" s="2"/>
      <c r="P51" s="2"/>
      <c r="Q51" s="2"/>
      <c r="R51" s="2"/>
      <c r="S51" s="2"/>
    </row>
    <row r="52" spans="1:19" ht="12.75">
      <c r="A52" s="18"/>
      <c r="B52" s="20"/>
      <c r="C52" s="2"/>
      <c r="D52" s="2"/>
      <c r="E52" s="2"/>
      <c r="F52" s="2"/>
      <c r="G52" s="19"/>
      <c r="H52" s="2"/>
      <c r="I52" s="2"/>
      <c r="J52" s="2"/>
      <c r="K52" s="2"/>
      <c r="L52" s="2"/>
      <c r="M52" s="8"/>
      <c r="N52" s="8"/>
      <c r="O52" s="2"/>
      <c r="P52" s="2"/>
      <c r="Q52" s="2"/>
      <c r="R52" s="2"/>
      <c r="S52" s="2"/>
    </row>
    <row r="53" spans="1:19" ht="12.75">
      <c r="A53" s="18"/>
      <c r="B53" s="20"/>
      <c r="C53" s="2"/>
      <c r="D53" s="2"/>
      <c r="E53" s="2"/>
      <c r="F53" s="2"/>
      <c r="G53" s="19" t="s">
        <v>31</v>
      </c>
      <c r="H53" s="32">
        <f>SUM(H$30:H40)</f>
        <v>16</v>
      </c>
      <c r="I53" s="32">
        <f>SUM(I$30:I40)</f>
        <v>11</v>
      </c>
      <c r="J53" s="32">
        <f>SUM(J$30:J40)</f>
        <v>5</v>
      </c>
      <c r="K53" s="32">
        <f>SUM(K$30:K40)</f>
        <v>37</v>
      </c>
      <c r="L53" s="32">
        <f>SUM(L$30:L40)</f>
        <v>26</v>
      </c>
      <c r="M53" s="8"/>
      <c r="N53" s="8"/>
      <c r="O53" s="2"/>
      <c r="P53" s="2"/>
      <c r="Q53" s="2"/>
      <c r="R53" s="2"/>
      <c r="S53" s="2"/>
    </row>
    <row r="54" spans="1:19" ht="12.75">
      <c r="A54" s="18"/>
      <c r="B54" s="20"/>
      <c r="C54" s="2"/>
      <c r="D54" s="2"/>
      <c r="E54" s="2"/>
      <c r="F54" s="2"/>
      <c r="G54" s="19"/>
      <c r="H54" s="34">
        <f>AVERAGE(H$30:H40)</f>
        <v>1.7777777777777777</v>
      </c>
      <c r="I54" s="34">
        <f>AVERAGE(I$30:I40)</f>
        <v>1.2222222222222223</v>
      </c>
      <c r="J54" s="34">
        <f>AVERAGE(J$30:J40)</f>
        <v>0.5555555555555556</v>
      </c>
      <c r="K54" s="34">
        <f>AVERAGE(K$30:K40)</f>
        <v>4.111111111111111</v>
      </c>
      <c r="L54" s="34">
        <f>AVERAGE(L$30:L40)</f>
        <v>2.888888888888889</v>
      </c>
      <c r="M54" s="8"/>
      <c r="N54" s="8"/>
      <c r="O54" s="2"/>
      <c r="P54" s="2"/>
      <c r="Q54" s="2"/>
      <c r="R54" s="2"/>
      <c r="S54" s="2"/>
    </row>
    <row r="55" spans="1:19" ht="12.75">
      <c r="A55" s="18"/>
      <c r="B55" s="20"/>
      <c r="C55" s="2"/>
      <c r="D55" s="2"/>
      <c r="E55" s="2"/>
      <c r="F55" s="2"/>
      <c r="G55" s="19"/>
      <c r="H55" s="2"/>
      <c r="I55" s="2"/>
      <c r="J55" s="2"/>
      <c r="K55" s="2"/>
      <c r="L55" s="2"/>
      <c r="M55" s="8"/>
      <c r="N55" s="8"/>
      <c r="O55" s="2"/>
      <c r="P55" s="2"/>
      <c r="Q55" s="2"/>
      <c r="R55" s="2"/>
      <c r="S55" s="2"/>
    </row>
    <row r="56" spans="1:19" ht="12.75">
      <c r="A56" s="18"/>
      <c r="B56" s="20"/>
      <c r="C56" s="2"/>
      <c r="D56" s="2"/>
      <c r="E56" s="2"/>
      <c r="F56" s="2"/>
      <c r="G56" s="19" t="s">
        <v>30</v>
      </c>
      <c r="H56" s="2">
        <f>SUM(H$22:H$29)</f>
        <v>16</v>
      </c>
      <c r="I56" s="2">
        <f>SUM(I$22:I40)</f>
        <v>19</v>
      </c>
      <c r="J56" s="2">
        <f>SUM(J$22:J40)</f>
        <v>12</v>
      </c>
      <c r="K56" s="2">
        <f>SUM(K$22:K40)</f>
        <v>76</v>
      </c>
      <c r="L56" s="2">
        <f>SUM(L$22:L40)</f>
        <v>43</v>
      </c>
      <c r="M56" s="8"/>
      <c r="N56" s="8"/>
      <c r="O56" s="2"/>
      <c r="P56" s="2"/>
      <c r="Q56" s="2"/>
      <c r="R56" s="2"/>
      <c r="S56" s="2"/>
    </row>
    <row r="57" spans="1:19" ht="12.75">
      <c r="A57" s="18"/>
      <c r="B57" s="20"/>
      <c r="C57" s="2"/>
      <c r="D57" s="2"/>
      <c r="E57" s="2"/>
      <c r="F57" s="2"/>
      <c r="G57" s="19"/>
      <c r="H57" s="6">
        <f>AVERAGE(H$22:H40)</f>
        <v>1.8823529411764706</v>
      </c>
      <c r="I57" s="6">
        <f>AVERAGE(I$22:I40)</f>
        <v>1.1176470588235294</v>
      </c>
      <c r="J57" s="6">
        <f>AVERAGE(J$22:J40)</f>
        <v>0.7058823529411765</v>
      </c>
      <c r="K57" s="6">
        <f>AVERAGE(K$22:K40)</f>
        <v>4.470588235294118</v>
      </c>
      <c r="L57" s="6">
        <f>AVERAGE(L$22:L40)</f>
        <v>2.5294117647058822</v>
      </c>
      <c r="M57" s="8"/>
      <c r="N57" s="8"/>
      <c r="O57" s="2"/>
      <c r="P57" s="2"/>
      <c r="Q57" s="2"/>
      <c r="R57" s="2"/>
      <c r="S57" s="2"/>
    </row>
    <row r="58" spans="1:19" ht="12.75">
      <c r="A58" s="18"/>
      <c r="B58" s="20"/>
      <c r="C58" s="2"/>
      <c r="D58" s="2"/>
      <c r="E58" s="2"/>
      <c r="F58" s="2"/>
      <c r="G58" s="19"/>
      <c r="H58" s="2"/>
      <c r="I58" s="2"/>
      <c r="J58" s="2"/>
      <c r="K58" s="2"/>
      <c r="L58" s="2"/>
      <c r="M58" s="8"/>
      <c r="N58" s="8"/>
      <c r="O58" s="2"/>
      <c r="P58" s="2"/>
      <c r="Q58" s="2"/>
      <c r="R58" s="2"/>
      <c r="S58" s="2"/>
    </row>
    <row r="59" spans="1:19" ht="12.75">
      <c r="A59" s="18"/>
      <c r="B59" s="20"/>
      <c r="C59" s="2"/>
      <c r="D59" s="2"/>
      <c r="E59" s="2"/>
      <c r="F59" s="2"/>
      <c r="G59" s="19"/>
      <c r="H59" s="14"/>
      <c r="I59" s="14"/>
      <c r="J59" s="14"/>
      <c r="K59" s="14"/>
      <c r="L59" s="14"/>
      <c r="M59" s="10"/>
      <c r="N59" s="10"/>
      <c r="O59" s="2"/>
      <c r="P59" s="2"/>
      <c r="Q59" s="2"/>
      <c r="R59" s="2"/>
      <c r="S59" s="2"/>
    </row>
    <row r="60" spans="1:19" ht="12.75">
      <c r="A60" s="18"/>
      <c r="B60" s="20"/>
      <c r="C60" s="15"/>
      <c r="D60" s="15"/>
      <c r="E60" s="15"/>
      <c r="F60" s="15"/>
      <c r="G60" s="19"/>
      <c r="H60" s="15"/>
      <c r="I60" s="15"/>
      <c r="J60" s="15"/>
      <c r="K60" s="15"/>
      <c r="L60" s="15"/>
      <c r="M60" s="10"/>
      <c r="N60" s="10"/>
      <c r="O60" s="2"/>
      <c r="P60" s="2"/>
      <c r="Q60" s="2"/>
      <c r="R60" s="2"/>
      <c r="S60" s="2"/>
    </row>
    <row r="61" spans="1:19" ht="12.75">
      <c r="A61" s="18"/>
      <c r="B61" s="20"/>
      <c r="C61" s="15"/>
      <c r="D61" s="15"/>
      <c r="E61" s="15"/>
      <c r="F61" s="14"/>
      <c r="G61" s="19"/>
      <c r="H61" s="15"/>
      <c r="I61" s="15"/>
      <c r="J61" s="15"/>
      <c r="K61" s="14"/>
      <c r="L61" s="14"/>
      <c r="M61" s="10"/>
      <c r="N61" s="10"/>
      <c r="O61" s="2"/>
      <c r="P61" s="2"/>
      <c r="Q61" s="2"/>
      <c r="R61" s="2"/>
      <c r="S61" s="2"/>
    </row>
    <row r="62" spans="1:19" ht="12.75">
      <c r="A62" s="18"/>
      <c r="B62" s="20"/>
      <c r="C62" s="15"/>
      <c r="D62" s="15"/>
      <c r="E62" s="15"/>
      <c r="F62" s="14"/>
      <c r="G62" s="19"/>
      <c r="H62" s="15"/>
      <c r="I62" s="15"/>
      <c r="J62" s="15"/>
      <c r="K62" s="14"/>
      <c r="L62" s="14"/>
      <c r="M62" s="10"/>
      <c r="N62" s="10"/>
      <c r="O62" s="2"/>
      <c r="P62" s="2"/>
      <c r="Q62" s="2"/>
      <c r="R62" s="2"/>
      <c r="S62" s="2"/>
    </row>
    <row r="63" spans="1:19" ht="12.75">
      <c r="A63" s="18"/>
      <c r="B63" s="20"/>
      <c r="C63" s="14"/>
      <c r="D63" s="14"/>
      <c r="E63" s="14"/>
      <c r="F63" s="14"/>
      <c r="G63" s="19"/>
      <c r="H63" s="15"/>
      <c r="I63" s="15"/>
      <c r="J63" s="15"/>
      <c r="K63" s="14"/>
      <c r="L63" s="14"/>
      <c r="M63" s="7"/>
      <c r="N63" s="7"/>
      <c r="O63" s="2"/>
      <c r="P63" s="2"/>
      <c r="Q63" s="2"/>
      <c r="R63" s="2"/>
      <c r="S63" s="2"/>
    </row>
    <row r="64" spans="1:19" ht="12.75">
      <c r="A64" s="18"/>
      <c r="B64" s="20"/>
      <c r="C64" s="15"/>
      <c r="D64" s="15"/>
      <c r="E64" s="15"/>
      <c r="F64" s="14"/>
      <c r="G64" s="19"/>
      <c r="H64" s="15"/>
      <c r="I64" s="15"/>
      <c r="J64" s="15"/>
      <c r="K64" s="14"/>
      <c r="L64" s="14"/>
      <c r="M64" s="10"/>
      <c r="N64" s="10"/>
      <c r="O64" s="2"/>
      <c r="P64" s="2"/>
      <c r="Q64" s="2"/>
      <c r="R64" s="2"/>
      <c r="S64" s="2"/>
    </row>
    <row r="65" spans="1:19" ht="12.75">
      <c r="A65" s="18"/>
      <c r="B65" s="20"/>
      <c r="C65" s="15"/>
      <c r="D65" s="15"/>
      <c r="E65" s="15"/>
      <c r="F65" s="14"/>
      <c r="G65" s="19"/>
      <c r="H65" s="15"/>
      <c r="I65" s="15"/>
      <c r="J65" s="15"/>
      <c r="K65" s="14"/>
      <c r="L65" s="14"/>
      <c r="M65" s="10"/>
      <c r="N65" s="10"/>
      <c r="O65" s="2"/>
      <c r="P65" s="2"/>
      <c r="Q65" s="2"/>
      <c r="R65" s="2"/>
      <c r="S65" s="2"/>
    </row>
    <row r="66" spans="1:19" ht="12.75">
      <c r="A66" s="18"/>
      <c r="B66" s="20"/>
      <c r="C66" s="15"/>
      <c r="D66" s="15"/>
      <c r="E66" s="15"/>
      <c r="F66" s="14"/>
      <c r="G66" s="19"/>
      <c r="H66" s="15"/>
      <c r="I66" s="15"/>
      <c r="J66" s="15"/>
      <c r="K66" s="14"/>
      <c r="L66" s="14"/>
      <c r="M66" s="10"/>
      <c r="N66" s="10"/>
      <c r="O66" s="2"/>
      <c r="P66" s="2"/>
      <c r="Q66" s="2"/>
      <c r="R66" s="2"/>
      <c r="S66" s="2"/>
    </row>
    <row r="67" spans="1:19" ht="12.75">
      <c r="A67" s="18"/>
      <c r="B67" s="20"/>
      <c r="C67" s="15"/>
      <c r="D67" s="15"/>
      <c r="E67" s="15"/>
      <c r="F67" s="14"/>
      <c r="G67" s="19"/>
      <c r="H67" s="15"/>
      <c r="I67" s="15"/>
      <c r="J67" s="15"/>
      <c r="K67" s="14"/>
      <c r="L67" s="14"/>
      <c r="M67" s="10"/>
      <c r="N67" s="10"/>
      <c r="O67" s="2"/>
      <c r="P67" s="2"/>
      <c r="Q67" s="2"/>
      <c r="R67" s="2"/>
      <c r="S67" s="2"/>
    </row>
    <row r="68" spans="1:19" ht="12.75">
      <c r="A68" s="18"/>
      <c r="B68" s="20"/>
      <c r="C68" s="15"/>
      <c r="D68" s="15"/>
      <c r="E68" s="15"/>
      <c r="F68" s="14"/>
      <c r="G68" s="19"/>
      <c r="H68" s="15"/>
      <c r="I68" s="15"/>
      <c r="J68" s="15"/>
      <c r="K68" s="14"/>
      <c r="L68" s="14"/>
      <c r="M68" s="10"/>
      <c r="N68" s="10"/>
      <c r="O68" s="2"/>
      <c r="P68" s="2"/>
      <c r="Q68" s="2"/>
      <c r="R68" s="2"/>
      <c r="S68" s="2"/>
    </row>
    <row r="69" spans="1:19" ht="12.75">
      <c r="A69" s="18"/>
      <c r="B69" s="20"/>
      <c r="C69" s="15"/>
      <c r="D69" s="15"/>
      <c r="E69" s="15"/>
      <c r="F69" s="14"/>
      <c r="G69" s="19"/>
      <c r="H69" s="15"/>
      <c r="I69" s="15"/>
      <c r="J69" s="15"/>
      <c r="K69" s="14"/>
      <c r="L69" s="14"/>
      <c r="M69" s="10"/>
      <c r="N69" s="10"/>
      <c r="O69" s="2"/>
      <c r="P69" s="2"/>
      <c r="Q69" s="2"/>
      <c r="R69" s="2"/>
      <c r="S69" s="2"/>
    </row>
    <row r="70" spans="1:19" ht="12.75">
      <c r="A70" s="18"/>
      <c r="B70" s="20"/>
      <c r="C70" s="15"/>
      <c r="D70" s="15"/>
      <c r="E70" s="15"/>
      <c r="F70" s="14"/>
      <c r="G70" s="19"/>
      <c r="H70" s="15"/>
      <c r="I70" s="15"/>
      <c r="J70" s="15"/>
      <c r="K70" s="14"/>
      <c r="L70" s="14"/>
      <c r="M70" s="10"/>
      <c r="N70" s="10"/>
      <c r="O70" s="2"/>
      <c r="P70" s="2"/>
      <c r="Q70" s="2"/>
      <c r="R70" s="2"/>
      <c r="S70" s="2"/>
    </row>
    <row r="71" spans="1:19" ht="12.75">
      <c r="A71" s="18"/>
      <c r="B71" s="20"/>
      <c r="C71" s="15"/>
      <c r="D71" s="15"/>
      <c r="E71" s="15"/>
      <c r="F71" s="14"/>
      <c r="G71" s="19"/>
      <c r="H71" s="15"/>
      <c r="I71" s="15"/>
      <c r="J71" s="15"/>
      <c r="K71" s="14"/>
      <c r="L71" s="14"/>
      <c r="M71" s="10"/>
      <c r="N71" s="10"/>
      <c r="O71" s="2"/>
      <c r="P71" s="2"/>
      <c r="Q71" s="2"/>
      <c r="R71" s="2"/>
      <c r="S71" s="2"/>
    </row>
    <row r="72" spans="1:19" ht="12.75">
      <c r="A72" s="18"/>
      <c r="B72" s="20"/>
      <c r="C72" s="15"/>
      <c r="D72" s="15"/>
      <c r="E72" s="15"/>
      <c r="F72" s="14"/>
      <c r="G72" s="19"/>
      <c r="H72" s="15"/>
      <c r="I72" s="15"/>
      <c r="J72" s="15"/>
      <c r="K72" s="14"/>
      <c r="L72" s="14"/>
      <c r="M72" s="10"/>
      <c r="N72" s="10"/>
      <c r="O72" s="2"/>
      <c r="P72" s="2"/>
      <c r="Q72" s="2"/>
      <c r="R72" s="2"/>
      <c r="S72" s="2"/>
    </row>
    <row r="73" spans="1:19" ht="12.75">
      <c r="A73" s="18"/>
      <c r="B73" s="20"/>
      <c r="C73" s="15"/>
      <c r="D73" s="15"/>
      <c r="E73" s="15"/>
      <c r="F73" s="14"/>
      <c r="G73" s="19"/>
      <c r="H73" s="15"/>
      <c r="I73" s="15"/>
      <c r="J73" s="15"/>
      <c r="K73" s="14"/>
      <c r="L73" s="14"/>
      <c r="M73" s="10"/>
      <c r="N73" s="10"/>
      <c r="O73" s="2"/>
      <c r="P73" s="2"/>
      <c r="Q73" s="2"/>
      <c r="R73" s="2"/>
      <c r="S73" s="2"/>
    </row>
    <row r="74" spans="1:19" ht="12.75">
      <c r="A74" s="18"/>
      <c r="B74" s="20"/>
      <c r="C74" s="15"/>
      <c r="D74" s="15"/>
      <c r="E74" s="15"/>
      <c r="F74" s="14"/>
      <c r="G74" s="19"/>
      <c r="H74" s="15"/>
      <c r="I74" s="15"/>
      <c r="J74" s="15"/>
      <c r="K74" s="14"/>
      <c r="L74" s="14"/>
      <c r="M74" s="10"/>
      <c r="N74" s="10"/>
      <c r="O74" s="2"/>
      <c r="P74" s="2"/>
      <c r="Q74" s="2"/>
      <c r="R74" s="2"/>
      <c r="S74" s="2"/>
    </row>
    <row r="75" spans="1:19" ht="12.75">
      <c r="A75" s="18"/>
      <c r="B75" s="20"/>
      <c r="C75" s="15"/>
      <c r="D75" s="15"/>
      <c r="E75" s="15"/>
      <c r="F75" s="14"/>
      <c r="G75" s="19"/>
      <c r="H75" s="15"/>
      <c r="I75" s="15"/>
      <c r="J75" s="15"/>
      <c r="K75" s="14"/>
      <c r="L75" s="14"/>
      <c r="M75" s="10"/>
      <c r="N75" s="10"/>
      <c r="O75" s="2"/>
      <c r="P75" s="2"/>
      <c r="Q75" s="2"/>
      <c r="R75" s="2"/>
      <c r="S75" s="2"/>
    </row>
    <row r="76" spans="1:19" ht="12.75">
      <c r="A76" s="2"/>
      <c r="B76" s="11"/>
      <c r="C76" s="15"/>
      <c r="D76" s="15"/>
      <c r="E76" s="15"/>
      <c r="F76" s="14"/>
      <c r="G76" s="6"/>
      <c r="H76" s="15"/>
      <c r="I76" s="15"/>
      <c r="J76" s="15"/>
      <c r="K76" s="14"/>
      <c r="L76" s="14"/>
      <c r="M76" s="10"/>
      <c r="N76" s="10"/>
      <c r="O76" s="2"/>
      <c r="P76" s="2"/>
      <c r="Q76" s="2"/>
      <c r="R76" s="2"/>
      <c r="S76" s="2"/>
    </row>
    <row r="77" spans="2:19" ht="12.75">
      <c r="B77" s="16"/>
      <c r="C77" s="15"/>
      <c r="D77" s="15"/>
      <c r="E77" s="15"/>
      <c r="F77" s="14"/>
      <c r="G77" s="6"/>
      <c r="H77" s="15"/>
      <c r="I77" s="15"/>
      <c r="J77" s="15"/>
      <c r="K77" s="14"/>
      <c r="L77" s="14"/>
      <c r="M77" s="10"/>
      <c r="N77" s="10"/>
      <c r="O77" s="2"/>
      <c r="P77" s="2"/>
      <c r="Q77" s="2"/>
      <c r="R77" s="2"/>
      <c r="S77" s="2"/>
    </row>
    <row r="78" spans="2:19" ht="12.75">
      <c r="B78" s="16"/>
      <c r="C78" s="15"/>
      <c r="D78" s="15"/>
      <c r="E78" s="15"/>
      <c r="F78" s="14"/>
      <c r="G78" s="6"/>
      <c r="H78" s="15"/>
      <c r="I78" s="15"/>
      <c r="J78" s="15"/>
      <c r="K78" s="14"/>
      <c r="L78" s="14"/>
      <c r="M78" s="10"/>
      <c r="N78" s="10"/>
      <c r="O78" s="2"/>
      <c r="P78" s="2"/>
      <c r="Q78" s="2"/>
      <c r="R78" s="2"/>
      <c r="S78" s="2"/>
    </row>
    <row r="79" spans="3:19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0"/>
      <c r="O79" s="2"/>
      <c r="P79" s="2"/>
      <c r="Q79" s="2"/>
      <c r="R79" s="2"/>
      <c r="S79" s="2"/>
    </row>
    <row r="80" spans="1:19" ht="12.75">
      <c r="A80" s="21"/>
      <c r="C80" s="9"/>
      <c r="D80" s="9"/>
      <c r="E80" s="9"/>
      <c r="F80" s="9"/>
      <c r="G80" s="9"/>
      <c r="H80" s="15"/>
      <c r="I80" s="15"/>
      <c r="J80" s="15"/>
      <c r="K80" s="15"/>
      <c r="L80" s="15"/>
      <c r="M80" s="10"/>
      <c r="N80" s="10"/>
      <c r="O80" s="2"/>
      <c r="P80" s="2"/>
      <c r="Q80" s="2"/>
      <c r="R80" s="2"/>
      <c r="S80" s="2"/>
    </row>
    <row r="81" spans="1:19" ht="12.75">
      <c r="A81" s="21"/>
      <c r="C81" s="9"/>
      <c r="D81" s="9"/>
      <c r="E81" s="9"/>
      <c r="F81" s="9"/>
      <c r="G81" s="9"/>
      <c r="H81" s="17"/>
      <c r="I81" s="17"/>
      <c r="J81" s="17"/>
      <c r="K81" s="17"/>
      <c r="L81" s="17"/>
      <c r="M81" s="10"/>
      <c r="N81" s="10"/>
      <c r="O81" s="2"/>
      <c r="P81" s="2"/>
      <c r="Q81" s="2"/>
      <c r="R81" s="2"/>
      <c r="S81" s="2"/>
    </row>
    <row r="82" spans="15:19" ht="12.75">
      <c r="O82" s="2"/>
      <c r="P82" s="2"/>
      <c r="Q82" s="2"/>
      <c r="R82" s="2"/>
      <c r="S82" s="2"/>
    </row>
    <row r="83" spans="15:19" ht="12.75">
      <c r="O83" s="2"/>
      <c r="P83" s="2"/>
      <c r="Q83" s="2"/>
      <c r="R83" s="2"/>
      <c r="S83" s="2"/>
    </row>
    <row r="84" spans="15:19" ht="12.75">
      <c r="O84" s="2"/>
      <c r="P84" s="2"/>
      <c r="Q84" s="2"/>
      <c r="R84" s="2"/>
      <c r="S84" s="2"/>
    </row>
    <row r="85" spans="15:19" ht="12.75">
      <c r="O85" s="2"/>
      <c r="P85" s="2"/>
      <c r="Q85" s="2"/>
      <c r="R85" s="2"/>
      <c r="S85" s="2"/>
    </row>
    <row r="87" spans="2:14" ht="12.75">
      <c r="B87" s="11"/>
      <c r="C87" s="2"/>
      <c r="D87" s="2"/>
      <c r="E87" s="2"/>
      <c r="F87" s="2"/>
      <c r="G87" s="6"/>
      <c r="H87" s="2"/>
      <c r="I87" s="2"/>
      <c r="J87" s="2"/>
      <c r="K87" s="2"/>
      <c r="L87" s="2"/>
      <c r="M87" s="8"/>
      <c r="N87" s="8"/>
    </row>
    <row r="88" spans="2:14" ht="12.75">
      <c r="B88" s="11"/>
      <c r="C88" s="2"/>
      <c r="D88" s="2"/>
      <c r="E88" s="2"/>
      <c r="F88" s="2"/>
      <c r="G88" s="6"/>
      <c r="H88" s="2"/>
      <c r="I88" s="2"/>
      <c r="J88" s="2"/>
      <c r="K88" s="2"/>
      <c r="L88" s="2"/>
      <c r="M88" s="8"/>
      <c r="N88" s="8"/>
    </row>
    <row r="89" spans="2:14" ht="12.75">
      <c r="B89" s="11"/>
      <c r="C89" s="2"/>
      <c r="D89" s="2"/>
      <c r="E89" s="2"/>
      <c r="F89" s="2"/>
      <c r="G89" s="6"/>
      <c r="H89" s="2"/>
      <c r="I89" s="2"/>
      <c r="J89" s="2"/>
      <c r="K89" s="2"/>
      <c r="L89" s="2"/>
      <c r="M89" s="8"/>
      <c r="N89" s="8"/>
    </row>
    <row r="90" spans="2:14" ht="12.75">
      <c r="B90" s="11"/>
      <c r="C90" s="2"/>
      <c r="D90" s="2"/>
      <c r="E90" s="2"/>
      <c r="F90" s="2"/>
      <c r="G90" s="6"/>
      <c r="H90" s="2"/>
      <c r="I90" s="2"/>
      <c r="J90" s="2"/>
      <c r="K90" s="2"/>
      <c r="L90" s="2"/>
      <c r="M90" s="8"/>
      <c r="N90" s="8"/>
    </row>
    <row r="91" spans="2:14" ht="12.75">
      <c r="B91" s="11"/>
      <c r="C91" s="2"/>
      <c r="D91" s="2"/>
      <c r="E91" s="2"/>
      <c r="F91" s="2"/>
      <c r="G91" s="6"/>
      <c r="H91" s="2"/>
      <c r="I91" s="2"/>
      <c r="J91" s="2"/>
      <c r="K91" s="2"/>
      <c r="L91" s="2"/>
      <c r="M91" s="8"/>
      <c r="N91" s="8"/>
    </row>
    <row r="92" spans="2:14" ht="12.75">
      <c r="B92" s="11"/>
      <c r="C92" s="2"/>
      <c r="D92" s="2"/>
      <c r="E92" s="2"/>
      <c r="F92" s="2"/>
      <c r="G92" s="6"/>
      <c r="H92" s="2"/>
      <c r="I92" s="2"/>
      <c r="J92" s="2"/>
      <c r="K92" s="2"/>
      <c r="L92" s="2"/>
      <c r="M92" s="8"/>
      <c r="N92" s="8"/>
    </row>
    <row r="93" spans="2:14" ht="12.75">
      <c r="B93" s="11"/>
      <c r="C93" s="2"/>
      <c r="D93" s="2"/>
      <c r="E93" s="2"/>
      <c r="F93" s="2"/>
      <c r="G93" s="6"/>
      <c r="H93" s="2"/>
      <c r="I93" s="2"/>
      <c r="J93" s="2"/>
      <c r="K93" s="2"/>
      <c r="L93" s="2"/>
      <c r="M93" s="8"/>
      <c r="N93" s="8"/>
    </row>
    <row r="94" spans="2:14" ht="12.75">
      <c r="B94" s="11"/>
      <c r="C94" s="2"/>
      <c r="D94" s="2"/>
      <c r="E94" s="2"/>
      <c r="F94" s="2"/>
      <c r="G94" s="6"/>
      <c r="H94" s="2"/>
      <c r="I94" s="2"/>
      <c r="J94" s="2"/>
      <c r="K94" s="2"/>
      <c r="L94" s="2"/>
      <c r="M94" s="8"/>
      <c r="N94" s="8"/>
    </row>
    <row r="95" spans="2:14" ht="12.75">
      <c r="B95" s="11"/>
      <c r="C95" s="2"/>
      <c r="D95" s="2"/>
      <c r="E95" s="2"/>
      <c r="F95" s="2"/>
      <c r="G95" s="6"/>
      <c r="H95" s="2"/>
      <c r="I95" s="2"/>
      <c r="J95" s="2"/>
      <c r="K95" s="2"/>
      <c r="L95" s="2"/>
      <c r="M95" s="8"/>
      <c r="N95" s="8"/>
    </row>
    <row r="96" spans="2:14" ht="12.75">
      <c r="B96" s="11"/>
      <c r="C96" s="2"/>
      <c r="D96" s="2"/>
      <c r="E96" s="2"/>
      <c r="F96" s="2"/>
      <c r="G96" s="6"/>
      <c r="H96" s="2"/>
      <c r="I96" s="2"/>
      <c r="J96" s="2"/>
      <c r="K96" s="2"/>
      <c r="L96" s="2"/>
      <c r="M96" s="8"/>
      <c r="N96" s="8"/>
    </row>
    <row r="97" spans="2:14" ht="12.75">
      <c r="B97" s="11"/>
      <c r="C97" s="2"/>
      <c r="D97" s="2"/>
      <c r="E97" s="2"/>
      <c r="F97" s="2"/>
      <c r="G97" s="6"/>
      <c r="H97" s="2"/>
      <c r="I97" s="2"/>
      <c r="J97" s="2"/>
      <c r="K97" s="2"/>
      <c r="L97" s="2"/>
      <c r="M97" s="8"/>
      <c r="N97" s="8"/>
    </row>
    <row r="98" spans="2:14" ht="12.75">
      <c r="B98" s="11"/>
      <c r="C98" s="2"/>
      <c r="D98" s="2"/>
      <c r="E98" s="2"/>
      <c r="F98" s="2"/>
      <c r="G98" s="6"/>
      <c r="H98" s="2"/>
      <c r="I98" s="2"/>
      <c r="J98" s="2"/>
      <c r="K98" s="2"/>
      <c r="L98" s="2"/>
      <c r="M98" s="8"/>
      <c r="N98" s="8"/>
    </row>
    <row r="99" spans="2:14" ht="12.75">
      <c r="B99" s="11"/>
      <c r="C99" s="2"/>
      <c r="D99" s="2"/>
      <c r="E99" s="2"/>
      <c r="F99" s="2"/>
      <c r="G99" s="6"/>
      <c r="H99" s="2"/>
      <c r="I99" s="2"/>
      <c r="J99" s="2"/>
      <c r="K99" s="2"/>
      <c r="L99" s="2"/>
      <c r="M99" s="8"/>
      <c r="N99" s="8"/>
    </row>
    <row r="100" spans="2:14" ht="12.75">
      <c r="B100" s="11"/>
      <c r="C100" s="2"/>
      <c r="D100" s="2"/>
      <c r="E100" s="2"/>
      <c r="F100" s="2"/>
      <c r="G100" s="6"/>
      <c r="H100" s="2"/>
      <c r="I100" s="2"/>
      <c r="J100" s="2"/>
      <c r="K100" s="2"/>
      <c r="L100" s="2"/>
      <c r="M100" s="8"/>
      <c r="N100" s="8"/>
    </row>
    <row r="101" spans="2:14" ht="12.75">
      <c r="B101" s="11"/>
      <c r="C101" s="2"/>
      <c r="D101" s="2"/>
      <c r="E101" s="2"/>
      <c r="F101" s="2"/>
      <c r="G101" s="6"/>
      <c r="H101" s="2"/>
      <c r="I101" s="2"/>
      <c r="J101" s="2"/>
      <c r="K101" s="2"/>
      <c r="L101" s="2"/>
      <c r="M101" s="8"/>
      <c r="N101" s="8"/>
    </row>
    <row r="102" spans="2:14" ht="12.75">
      <c r="B102" s="11"/>
      <c r="C102" s="2"/>
      <c r="D102" s="2"/>
      <c r="E102" s="2"/>
      <c r="F102" s="2"/>
      <c r="G102" s="6"/>
      <c r="H102" s="2"/>
      <c r="I102" s="2"/>
      <c r="J102" s="2"/>
      <c r="K102" s="2"/>
      <c r="L102" s="2"/>
      <c r="M102" s="8"/>
      <c r="N102" s="8"/>
    </row>
    <row r="103" spans="2:14" ht="12.75">
      <c r="B103" s="11"/>
      <c r="C103" s="2"/>
      <c r="D103" s="2"/>
      <c r="E103" s="2"/>
      <c r="F103" s="2"/>
      <c r="G103" s="6"/>
      <c r="H103" s="2"/>
      <c r="I103" s="2"/>
      <c r="J103" s="2"/>
      <c r="K103" s="2"/>
      <c r="L103" s="2"/>
      <c r="M103" s="8"/>
      <c r="N103" s="8"/>
    </row>
    <row r="104" spans="2:14" ht="12.75">
      <c r="B104" s="11"/>
      <c r="C104" s="2"/>
      <c r="D104" s="2"/>
      <c r="E104" s="2"/>
      <c r="F104" s="2"/>
      <c r="G104" s="6"/>
      <c r="H104" s="2"/>
      <c r="I104" s="2"/>
      <c r="J104" s="2"/>
      <c r="K104" s="2"/>
      <c r="L104" s="2"/>
      <c r="M104" s="8"/>
      <c r="N104" s="8"/>
    </row>
    <row r="105" spans="2:14" ht="12.75">
      <c r="B105" s="11"/>
      <c r="C105" s="2"/>
      <c r="D105" s="2"/>
      <c r="E105" s="2"/>
      <c r="F105" s="2"/>
      <c r="G105" s="6"/>
      <c r="H105" s="2"/>
      <c r="I105" s="2"/>
      <c r="J105" s="2"/>
      <c r="K105" s="2"/>
      <c r="L105" s="2"/>
      <c r="M105" s="8"/>
      <c r="N105" s="8"/>
    </row>
    <row r="106" spans="2:14" ht="12.75">
      <c r="B106" s="11"/>
      <c r="C106" s="2"/>
      <c r="D106" s="2"/>
      <c r="E106" s="2"/>
      <c r="F106" s="2"/>
      <c r="G106" s="6"/>
      <c r="H106" s="2"/>
      <c r="I106" s="2"/>
      <c r="J106" s="2"/>
      <c r="K106" s="2"/>
      <c r="L106" s="2"/>
      <c r="M106" s="8"/>
      <c r="N106" s="8"/>
    </row>
    <row r="107" spans="2:14" ht="12.75">
      <c r="B107" s="11"/>
      <c r="C107" s="2"/>
      <c r="D107" s="2"/>
      <c r="E107" s="2"/>
      <c r="F107" s="2"/>
      <c r="G107" s="6"/>
      <c r="H107" s="2"/>
      <c r="I107" s="2"/>
      <c r="J107" s="2"/>
      <c r="K107" s="2"/>
      <c r="L107" s="2"/>
      <c r="M107" s="8"/>
      <c r="N107" s="8"/>
    </row>
    <row r="108" spans="2:14" ht="12.75">
      <c r="B108" s="11"/>
      <c r="C108" s="2"/>
      <c r="D108" s="2"/>
      <c r="E108" s="2"/>
      <c r="F108" s="2"/>
      <c r="G108" s="6"/>
      <c r="H108" s="2"/>
      <c r="I108" s="2"/>
      <c r="J108" s="2"/>
      <c r="K108" s="2"/>
      <c r="L108" s="2"/>
      <c r="M108" s="8"/>
      <c r="N108" s="8"/>
    </row>
    <row r="109" spans="2:14" ht="12.75">
      <c r="B109" s="11"/>
      <c r="C109" s="2"/>
      <c r="D109" s="2"/>
      <c r="E109" s="2"/>
      <c r="F109" s="2"/>
      <c r="G109" s="6"/>
      <c r="H109" s="2"/>
      <c r="I109" s="2"/>
      <c r="J109" s="2"/>
      <c r="K109" s="2"/>
      <c r="L109" s="2"/>
      <c r="M109" s="8"/>
      <c r="N109" s="8"/>
    </row>
    <row r="110" spans="2:14" ht="12.75">
      <c r="B110" s="11"/>
      <c r="C110" s="2"/>
      <c r="D110" s="2"/>
      <c r="E110" s="2"/>
      <c r="F110" s="2"/>
      <c r="G110" s="6"/>
      <c r="H110" s="2"/>
      <c r="I110" s="2"/>
      <c r="J110" s="2"/>
      <c r="K110" s="2"/>
      <c r="L110" s="2"/>
      <c r="M110" s="8"/>
      <c r="N110" s="8"/>
    </row>
    <row r="111" spans="2:14" ht="12.75">
      <c r="B111" s="11"/>
      <c r="C111" s="2"/>
      <c r="D111" s="2"/>
      <c r="E111" s="2"/>
      <c r="F111" s="2"/>
      <c r="G111" s="6"/>
      <c r="H111" s="2"/>
      <c r="I111" s="2"/>
      <c r="J111" s="2"/>
      <c r="K111" s="2"/>
      <c r="L111" s="2"/>
      <c r="M111" s="8"/>
      <c r="N111" s="8"/>
    </row>
    <row r="112" spans="2:14" ht="12.75">
      <c r="B112" s="11"/>
      <c r="C112" s="2"/>
      <c r="D112" s="2"/>
      <c r="E112" s="2"/>
      <c r="F112" s="2"/>
      <c r="G112" s="6"/>
      <c r="H112" s="2"/>
      <c r="I112" s="2"/>
      <c r="J112" s="2"/>
      <c r="K112" s="2"/>
      <c r="L112" s="2"/>
      <c r="M112" s="8"/>
      <c r="N112" s="8"/>
    </row>
    <row r="113" spans="2:14" ht="12.75">
      <c r="B113" s="11"/>
      <c r="C113" s="2"/>
      <c r="D113" s="2"/>
      <c r="E113" s="2"/>
      <c r="F113" s="2"/>
      <c r="G113" s="6"/>
      <c r="H113" s="2"/>
      <c r="I113" s="2"/>
      <c r="J113" s="2"/>
      <c r="K113" s="2"/>
      <c r="L113" s="2"/>
      <c r="M113" s="8"/>
      <c r="N113" s="8"/>
    </row>
    <row r="114" spans="2:14" ht="12.75">
      <c r="B114" s="11"/>
      <c r="C114" s="2"/>
      <c r="D114" s="2"/>
      <c r="E114" s="2"/>
      <c r="F114" s="2"/>
      <c r="G114" s="6"/>
      <c r="H114" s="2"/>
      <c r="I114" s="2"/>
      <c r="J114" s="2"/>
      <c r="K114" s="2"/>
      <c r="L114" s="2"/>
      <c r="M114" s="8"/>
      <c r="N114" s="8"/>
    </row>
    <row r="115" spans="2:14" ht="12.75">
      <c r="B115" s="11"/>
      <c r="C115" s="2"/>
      <c r="D115" s="2"/>
      <c r="E115" s="2"/>
      <c r="F115" s="2"/>
      <c r="G115" s="6"/>
      <c r="H115" s="2"/>
      <c r="I115" s="2"/>
      <c r="J115" s="2"/>
      <c r="K115" s="2"/>
      <c r="L115" s="2"/>
      <c r="M115" s="8"/>
      <c r="N115" s="8"/>
    </row>
    <row r="116" spans="2:14" ht="12.75">
      <c r="B116" s="11"/>
      <c r="C116" s="2"/>
      <c r="D116" s="2"/>
      <c r="E116" s="2"/>
      <c r="F116" s="2"/>
      <c r="G116" s="6"/>
      <c r="H116" s="2"/>
      <c r="I116" s="2"/>
      <c r="J116" s="2"/>
      <c r="K116" s="2"/>
      <c r="L116" s="2"/>
      <c r="M116" s="8"/>
      <c r="N116" s="8"/>
    </row>
    <row r="117" spans="2:14" ht="12.75">
      <c r="B117" s="11"/>
      <c r="C117" s="2"/>
      <c r="D117" s="2"/>
      <c r="E117" s="2"/>
      <c r="F117" s="2"/>
      <c r="G117" s="6"/>
      <c r="H117" s="2"/>
      <c r="I117" s="2"/>
      <c r="J117" s="2"/>
      <c r="K117" s="2"/>
      <c r="L117" s="2"/>
      <c r="M117" s="8"/>
      <c r="N117" s="8"/>
    </row>
    <row r="118" spans="2:14" ht="12.75">
      <c r="B118" s="11"/>
      <c r="C118" s="2"/>
      <c r="D118" s="2"/>
      <c r="E118" s="2"/>
      <c r="F118" s="2"/>
      <c r="G118" s="6"/>
      <c r="H118" s="2"/>
      <c r="I118" s="2"/>
      <c r="J118" s="2"/>
      <c r="K118" s="2"/>
      <c r="L118" s="2"/>
      <c r="M118" s="8"/>
      <c r="N118" s="8"/>
    </row>
    <row r="119" spans="2:14" ht="12.75">
      <c r="B119" s="11"/>
      <c r="C119" s="2"/>
      <c r="D119" s="2"/>
      <c r="E119" s="2"/>
      <c r="F119" s="2"/>
      <c r="G119" s="6"/>
      <c r="H119" s="2"/>
      <c r="I119" s="2"/>
      <c r="J119" s="2"/>
      <c r="K119" s="2"/>
      <c r="L119" s="2"/>
      <c r="M119" s="8"/>
      <c r="N119" s="8"/>
    </row>
    <row r="120" spans="2:14" ht="12.75">
      <c r="B120" s="11"/>
      <c r="C120" s="2"/>
      <c r="D120" s="2"/>
      <c r="E120" s="2"/>
      <c r="F120" s="2"/>
      <c r="G120" s="6"/>
      <c r="H120" s="2"/>
      <c r="I120" s="2"/>
      <c r="J120" s="2"/>
      <c r="K120" s="2"/>
      <c r="L120" s="2"/>
      <c r="M120" s="8"/>
      <c r="N120" s="8"/>
    </row>
    <row r="121" spans="2:14" ht="12.75">
      <c r="B121" s="12"/>
      <c r="C121" s="2"/>
      <c r="D121" s="2"/>
      <c r="E121" s="2"/>
      <c r="F121" s="2"/>
      <c r="G121" s="6"/>
      <c r="H121" s="2"/>
      <c r="I121" s="2"/>
      <c r="J121" s="2"/>
      <c r="K121" s="2"/>
      <c r="L121" s="2"/>
      <c r="M121" s="8"/>
      <c r="N121" s="8"/>
    </row>
    <row r="122" spans="2:14" ht="12.75">
      <c r="B122" s="12"/>
      <c r="C122" s="2"/>
      <c r="D122" s="2"/>
      <c r="E122" s="2"/>
      <c r="F122" s="2"/>
      <c r="G122" s="6"/>
      <c r="H122" s="2"/>
      <c r="I122" s="2"/>
      <c r="J122" s="2"/>
      <c r="K122" s="2"/>
      <c r="L122" s="2"/>
      <c r="M122" s="8"/>
      <c r="N122" s="8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</sheetData>
  <printOptions/>
  <pageMargins left="0.77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tabSelected="1" workbookViewId="0" topLeftCell="A1">
      <selection activeCell="J15" sqref="A3:J15"/>
    </sheetView>
  </sheetViews>
  <sheetFormatPr defaultColWidth="9.140625" defaultRowHeight="12.75"/>
  <cols>
    <col min="1" max="1" width="8.57421875" style="36" customWidth="1"/>
    <col min="2" max="2" width="9.28125" style="36" customWidth="1"/>
    <col min="3" max="3" width="11.421875" style="36" customWidth="1"/>
    <col min="4" max="4" width="7.00390625" style="36" customWidth="1"/>
    <col min="5" max="5" width="6.57421875" style="36" customWidth="1"/>
    <col min="6" max="6" width="6.140625" style="36" customWidth="1"/>
    <col min="7" max="7" width="7.28125" style="36" customWidth="1"/>
    <col min="8" max="8" width="7.140625" style="37" customWidth="1"/>
    <col min="9" max="10" width="9.140625" style="36" customWidth="1"/>
    <col min="11" max="12" width="9.140625" style="38" customWidth="1"/>
    <col min="13" max="13" width="8.7109375" style="36" customWidth="1"/>
    <col min="14" max="14" width="9.57421875" style="36" bestFit="1" customWidth="1"/>
    <col min="15" max="15" width="9.140625" style="36" customWidth="1"/>
    <col min="16" max="16" width="12.00390625" style="36" bestFit="1" customWidth="1"/>
    <col min="17" max="17" width="12.00390625" style="36" customWidth="1"/>
    <col min="18" max="16384" width="9.140625" style="36" customWidth="1"/>
  </cols>
  <sheetData>
    <row r="1" ht="18">
      <c r="A1" s="35" t="s">
        <v>34</v>
      </c>
    </row>
    <row r="3" spans="1:18" ht="12.75">
      <c r="A3" s="24" t="s">
        <v>24</v>
      </c>
      <c r="B3" s="24" t="s">
        <v>0</v>
      </c>
      <c r="C3" s="24" t="s">
        <v>32</v>
      </c>
      <c r="D3" s="24" t="s">
        <v>1</v>
      </c>
      <c r="E3" s="24" t="s">
        <v>2</v>
      </c>
      <c r="F3" s="24" t="s">
        <v>3</v>
      </c>
      <c r="G3" s="24" t="s">
        <v>4</v>
      </c>
      <c r="H3" s="39" t="s">
        <v>5</v>
      </c>
      <c r="I3" s="24" t="s">
        <v>15</v>
      </c>
      <c r="J3" s="24" t="s">
        <v>16</v>
      </c>
      <c r="K3" s="40" t="s">
        <v>9</v>
      </c>
      <c r="L3" s="40" t="s">
        <v>10</v>
      </c>
      <c r="M3" s="24" t="s">
        <v>20</v>
      </c>
      <c r="N3" s="24" t="s">
        <v>19</v>
      </c>
      <c r="O3" s="24" t="s">
        <v>18</v>
      </c>
      <c r="P3" s="24" t="s">
        <v>21</v>
      </c>
      <c r="Q3" s="24" t="s">
        <v>23</v>
      </c>
      <c r="R3" s="24" t="s">
        <v>22</v>
      </c>
    </row>
    <row r="4" spans="1:17" ht="12.75">
      <c r="A4" s="41">
        <v>1</v>
      </c>
      <c r="B4" s="20">
        <v>39513</v>
      </c>
      <c r="C4" s="20" t="s">
        <v>33</v>
      </c>
      <c r="D4" s="36">
        <v>168</v>
      </c>
      <c r="E4" s="36">
        <v>228</v>
      </c>
      <c r="F4" s="36">
        <v>169</v>
      </c>
      <c r="G4" s="41">
        <f aca="true" t="shared" si="0" ref="G4:G15">SUM(D4:F4)</f>
        <v>565</v>
      </c>
      <c r="H4" s="42">
        <f>AVERAGE($D$4:F4)</f>
        <v>188.33333333333334</v>
      </c>
      <c r="I4" s="36">
        <v>9</v>
      </c>
      <c r="J4" s="36">
        <v>7</v>
      </c>
      <c r="K4" s="38">
        <v>20</v>
      </c>
      <c r="L4" s="38">
        <v>0</v>
      </c>
      <c r="M4" s="36">
        <f>IF(D4&gt;200,1,0)</f>
        <v>0</v>
      </c>
      <c r="N4" s="36">
        <f>IF(E4&gt;200,1,0)</f>
        <v>1</v>
      </c>
      <c r="O4" s="36">
        <f>IF(F4&gt;200,1,0)</f>
        <v>0</v>
      </c>
      <c r="P4" s="36">
        <f>IF(G4&gt;600,1,0)</f>
        <v>0</v>
      </c>
      <c r="Q4" s="36">
        <f>IF(G4&gt;700,1,0)</f>
        <v>0</v>
      </c>
    </row>
    <row r="5" spans="1:18" ht="12.75">
      <c r="A5" s="41">
        <f aca="true" t="shared" si="1" ref="A5:A10">A4+1</f>
        <v>2</v>
      </c>
      <c r="B5" s="20">
        <f aca="true" t="shared" si="2" ref="B5:B10">B4+7</f>
        <v>39520</v>
      </c>
      <c r="C5" s="20" t="s">
        <v>35</v>
      </c>
      <c r="D5" s="36">
        <v>198</v>
      </c>
      <c r="E5" s="36">
        <v>225</v>
      </c>
      <c r="F5" s="36">
        <v>258</v>
      </c>
      <c r="G5" s="41">
        <f t="shared" si="0"/>
        <v>681</v>
      </c>
      <c r="H5" s="42">
        <f>AVERAGE($D$4:F5)</f>
        <v>207.66666666666666</v>
      </c>
      <c r="I5" s="36">
        <v>14</v>
      </c>
      <c r="J5" s="36">
        <v>2</v>
      </c>
      <c r="K5" s="38">
        <v>20</v>
      </c>
      <c r="L5" s="38">
        <v>0</v>
      </c>
      <c r="M5" s="36">
        <f aca="true" t="shared" si="3" ref="M5:O6">IF(D5&gt;200,M4+1,M4)</f>
        <v>0</v>
      </c>
      <c r="N5" s="36">
        <f t="shared" si="3"/>
        <v>2</v>
      </c>
      <c r="O5" s="36">
        <f t="shared" si="3"/>
        <v>1</v>
      </c>
      <c r="P5" s="36">
        <f aca="true" t="shared" si="4" ref="P5:P10">IF(G5&gt;600,P4+1,P4)</f>
        <v>1</v>
      </c>
      <c r="Q5" s="36">
        <f aca="true" t="shared" si="5" ref="Q5:Q10">IF(G5&gt;700,Q4+1,Q4)</f>
        <v>0</v>
      </c>
      <c r="R5" s="36" t="str">
        <f aca="true" t="shared" si="6" ref="R5:R10">IF(G5&gt;(H4*3),"Y","N")</f>
        <v>Y</v>
      </c>
    </row>
    <row r="6" spans="1:18" ht="12.75">
      <c r="A6" s="41">
        <f t="shared" si="1"/>
        <v>3</v>
      </c>
      <c r="B6" s="20">
        <f t="shared" si="2"/>
        <v>39527</v>
      </c>
      <c r="C6" s="20" t="s">
        <v>36</v>
      </c>
      <c r="D6" s="36">
        <v>192</v>
      </c>
      <c r="E6" s="36">
        <v>278</v>
      </c>
      <c r="F6" s="36">
        <v>213</v>
      </c>
      <c r="G6" s="41">
        <f t="shared" si="0"/>
        <v>683</v>
      </c>
      <c r="H6" s="42">
        <f>AVERAGE($D$4:F6)</f>
        <v>214.33333333333334</v>
      </c>
      <c r="I6" s="36">
        <v>12</v>
      </c>
      <c r="J6" s="36">
        <v>4</v>
      </c>
      <c r="K6" s="38">
        <v>20</v>
      </c>
      <c r="L6" s="38">
        <v>0</v>
      </c>
      <c r="M6" s="36">
        <f t="shared" si="3"/>
        <v>0</v>
      </c>
      <c r="N6" s="36">
        <f t="shared" si="3"/>
        <v>3</v>
      </c>
      <c r="O6" s="36">
        <f t="shared" si="3"/>
        <v>2</v>
      </c>
      <c r="P6" s="36">
        <f t="shared" si="4"/>
        <v>2</v>
      </c>
      <c r="Q6" s="36">
        <f t="shared" si="5"/>
        <v>0</v>
      </c>
      <c r="R6" s="36" t="str">
        <f t="shared" si="6"/>
        <v>Y</v>
      </c>
    </row>
    <row r="7" spans="1:18" ht="12.75">
      <c r="A7" s="41">
        <f t="shared" si="1"/>
        <v>4</v>
      </c>
      <c r="B7" s="20">
        <f t="shared" si="2"/>
        <v>39534</v>
      </c>
      <c r="C7" s="20" t="s">
        <v>37</v>
      </c>
      <c r="D7" s="36">
        <v>300</v>
      </c>
      <c r="E7" s="36">
        <v>206</v>
      </c>
      <c r="F7" s="36">
        <v>206</v>
      </c>
      <c r="G7" s="41">
        <f t="shared" si="0"/>
        <v>712</v>
      </c>
      <c r="H7" s="42">
        <f>AVERAGE($D$4:F7)</f>
        <v>220.08333333333334</v>
      </c>
      <c r="I7" s="36">
        <v>10</v>
      </c>
      <c r="J7" s="36">
        <v>6</v>
      </c>
      <c r="K7" s="38">
        <v>20</v>
      </c>
      <c r="L7" s="38">
        <v>0</v>
      </c>
      <c r="M7" s="36">
        <f aca="true" t="shared" si="7" ref="M7:O8">IF(D7&gt;200,M6+1,M6)</f>
        <v>1</v>
      </c>
      <c r="N7" s="36">
        <f t="shared" si="7"/>
        <v>4</v>
      </c>
      <c r="O7" s="36">
        <f t="shared" si="7"/>
        <v>3</v>
      </c>
      <c r="P7" s="36">
        <f t="shared" si="4"/>
        <v>3</v>
      </c>
      <c r="Q7" s="36">
        <f t="shared" si="5"/>
        <v>1</v>
      </c>
      <c r="R7" s="36" t="str">
        <f t="shared" si="6"/>
        <v>Y</v>
      </c>
    </row>
    <row r="8" spans="1:18" ht="12.75">
      <c r="A8" s="41">
        <f t="shared" si="1"/>
        <v>5</v>
      </c>
      <c r="B8" s="20">
        <f t="shared" si="2"/>
        <v>39541</v>
      </c>
      <c r="C8" s="20" t="s">
        <v>38</v>
      </c>
      <c r="D8" s="36">
        <v>250</v>
      </c>
      <c r="E8" s="36">
        <v>218</v>
      </c>
      <c r="F8" s="36">
        <v>257</v>
      </c>
      <c r="G8" s="41">
        <f t="shared" si="0"/>
        <v>725</v>
      </c>
      <c r="H8" s="42">
        <f>AVERAGE($D$4:F8)</f>
        <v>224.4</v>
      </c>
      <c r="I8" s="36">
        <v>12</v>
      </c>
      <c r="J8" s="36">
        <v>4</v>
      </c>
      <c r="K8" s="38">
        <v>20</v>
      </c>
      <c r="L8" s="38">
        <v>0</v>
      </c>
      <c r="M8" s="36">
        <f t="shared" si="7"/>
        <v>2</v>
      </c>
      <c r="N8" s="36">
        <f t="shared" si="7"/>
        <v>5</v>
      </c>
      <c r="O8" s="36">
        <f t="shared" si="7"/>
        <v>4</v>
      </c>
      <c r="P8" s="36">
        <f t="shared" si="4"/>
        <v>4</v>
      </c>
      <c r="Q8" s="36">
        <f t="shared" si="5"/>
        <v>2</v>
      </c>
      <c r="R8" s="36" t="str">
        <f t="shared" si="6"/>
        <v>Y</v>
      </c>
    </row>
    <row r="9" spans="1:18" ht="12.75">
      <c r="A9" s="41">
        <f t="shared" si="1"/>
        <v>6</v>
      </c>
      <c r="B9" s="20">
        <f t="shared" si="2"/>
        <v>39548</v>
      </c>
      <c r="C9" s="20" t="s">
        <v>33</v>
      </c>
      <c r="D9" s="36">
        <v>279</v>
      </c>
      <c r="E9" s="36">
        <v>189</v>
      </c>
      <c r="F9" s="36">
        <v>237</v>
      </c>
      <c r="G9" s="41">
        <f t="shared" si="0"/>
        <v>705</v>
      </c>
      <c r="H9" s="42">
        <f>AVERAGE($D$4:F9)</f>
        <v>226.16666666666666</v>
      </c>
      <c r="I9" s="36">
        <v>15.5</v>
      </c>
      <c r="J9" s="36">
        <v>0.5</v>
      </c>
      <c r="K9" s="38">
        <v>20</v>
      </c>
      <c r="L9" s="38">
        <v>0</v>
      </c>
      <c r="M9" s="36">
        <f aca="true" t="shared" si="8" ref="M9:O10">IF(D9&gt;200,M8+1,M8)</f>
        <v>3</v>
      </c>
      <c r="N9" s="36">
        <f t="shared" si="8"/>
        <v>5</v>
      </c>
      <c r="O9" s="36">
        <f t="shared" si="8"/>
        <v>5</v>
      </c>
      <c r="P9" s="36">
        <f t="shared" si="4"/>
        <v>5</v>
      </c>
      <c r="Q9" s="36">
        <f t="shared" si="5"/>
        <v>3</v>
      </c>
      <c r="R9" s="36" t="str">
        <f t="shared" si="6"/>
        <v>Y</v>
      </c>
    </row>
    <row r="10" spans="1:18" ht="12.75">
      <c r="A10" s="41">
        <f t="shared" si="1"/>
        <v>7</v>
      </c>
      <c r="B10" s="20">
        <f t="shared" si="2"/>
        <v>39555</v>
      </c>
      <c r="C10" s="20" t="s">
        <v>35</v>
      </c>
      <c r="D10" s="36">
        <v>230</v>
      </c>
      <c r="E10" s="36">
        <v>208</v>
      </c>
      <c r="F10" s="36">
        <v>179</v>
      </c>
      <c r="G10" s="41">
        <f t="shared" si="0"/>
        <v>617</v>
      </c>
      <c r="H10" s="42">
        <f>AVERAGE($D$4:F10)</f>
        <v>223.23809523809524</v>
      </c>
      <c r="I10" s="36">
        <v>12</v>
      </c>
      <c r="J10" s="36">
        <v>4</v>
      </c>
      <c r="K10" s="38">
        <v>20</v>
      </c>
      <c r="L10" s="38">
        <v>0</v>
      </c>
      <c r="M10" s="36">
        <f t="shared" si="8"/>
        <v>4</v>
      </c>
      <c r="N10" s="36">
        <f t="shared" si="8"/>
        <v>6</v>
      </c>
      <c r="O10" s="36">
        <f t="shared" si="8"/>
        <v>5</v>
      </c>
      <c r="P10" s="36">
        <f t="shared" si="4"/>
        <v>6</v>
      </c>
      <c r="Q10" s="36">
        <f t="shared" si="5"/>
        <v>3</v>
      </c>
      <c r="R10" s="36" t="str">
        <f t="shared" si="6"/>
        <v>N</v>
      </c>
    </row>
    <row r="11" spans="1:18" ht="12.75">
      <c r="A11" s="41">
        <f>A10+1</f>
        <v>8</v>
      </c>
      <c r="B11" s="20">
        <f>B10+7</f>
        <v>39562</v>
      </c>
      <c r="C11" s="20" t="s">
        <v>36</v>
      </c>
      <c r="D11" s="36">
        <v>234</v>
      </c>
      <c r="E11" s="36">
        <v>206</v>
      </c>
      <c r="F11" s="36">
        <v>145</v>
      </c>
      <c r="G11" s="41">
        <f t="shared" si="0"/>
        <v>585</v>
      </c>
      <c r="H11" s="42">
        <f>AVERAGE($D$4:F11)</f>
        <v>219.70833333333334</v>
      </c>
      <c r="I11" s="36">
        <v>11</v>
      </c>
      <c r="J11" s="36">
        <v>5</v>
      </c>
      <c r="K11" s="38">
        <v>20</v>
      </c>
      <c r="L11" s="38">
        <v>0</v>
      </c>
      <c r="M11" s="36">
        <f aca="true" t="shared" si="9" ref="M11:O12">IF(D11&gt;200,M10+1,M10)</f>
        <v>5</v>
      </c>
      <c r="N11" s="36">
        <f t="shared" si="9"/>
        <v>7</v>
      </c>
      <c r="O11" s="36">
        <f t="shared" si="9"/>
        <v>5</v>
      </c>
      <c r="P11" s="36">
        <f>IF(G11&gt;600,P10+1,P10)</f>
        <v>6</v>
      </c>
      <c r="Q11" s="36">
        <f>IF(G11&gt;700,Q10+1,Q10)</f>
        <v>3</v>
      </c>
      <c r="R11" s="36" t="str">
        <f>IF(G11&gt;(H10*3),"Y","N")</f>
        <v>N</v>
      </c>
    </row>
    <row r="12" spans="1:18" ht="12.75">
      <c r="A12" s="41">
        <f>A11+1</f>
        <v>9</v>
      </c>
      <c r="B12" s="20">
        <f>B11+7</f>
        <v>39569</v>
      </c>
      <c r="C12" s="20" t="s">
        <v>37</v>
      </c>
      <c r="D12" s="36">
        <v>242</v>
      </c>
      <c r="E12" s="36">
        <v>256</v>
      </c>
      <c r="F12" s="36">
        <v>257</v>
      </c>
      <c r="G12" s="41">
        <f t="shared" si="0"/>
        <v>755</v>
      </c>
      <c r="H12" s="42">
        <f>AVERAGE($D$4:F12)</f>
        <v>223.25925925925927</v>
      </c>
      <c r="I12" s="36">
        <v>13</v>
      </c>
      <c r="J12" s="36">
        <v>3</v>
      </c>
      <c r="K12" s="38">
        <v>20</v>
      </c>
      <c r="L12" s="38">
        <v>0</v>
      </c>
      <c r="M12" s="36">
        <f t="shared" si="9"/>
        <v>6</v>
      </c>
      <c r="N12" s="36">
        <f t="shared" si="9"/>
        <v>8</v>
      </c>
      <c r="O12" s="36">
        <f t="shared" si="9"/>
        <v>6</v>
      </c>
      <c r="P12" s="36">
        <f>IF(G12&gt;600,P11+1,P11)</f>
        <v>7</v>
      </c>
      <c r="Q12" s="36">
        <f>IF(G12&gt;700,Q11+1,Q11)</f>
        <v>4</v>
      </c>
      <c r="R12" s="36" t="str">
        <f>IF(G12&gt;(H11*3),"Y","N")</f>
        <v>Y</v>
      </c>
    </row>
    <row r="13" spans="1:18" ht="12.75">
      <c r="A13" s="41">
        <f>A12+1</f>
        <v>10</v>
      </c>
      <c r="B13" s="20">
        <f>B12+7</f>
        <v>39576</v>
      </c>
      <c r="C13" s="20" t="s">
        <v>38</v>
      </c>
      <c r="D13" s="36">
        <v>223</v>
      </c>
      <c r="E13" s="36">
        <v>277</v>
      </c>
      <c r="F13" s="36">
        <v>223</v>
      </c>
      <c r="G13" s="41">
        <f t="shared" si="0"/>
        <v>723</v>
      </c>
      <c r="H13" s="42">
        <f>AVERAGE($D$4:F13)</f>
        <v>225.03333333333333</v>
      </c>
      <c r="I13" s="36">
        <v>10</v>
      </c>
      <c r="J13" s="36">
        <v>6</v>
      </c>
      <c r="K13" s="38">
        <v>20</v>
      </c>
      <c r="L13" s="38">
        <v>0</v>
      </c>
      <c r="M13" s="36">
        <f aca="true" t="shared" si="10" ref="M13:O14">IF(D13&gt;200,M12+1,M12)</f>
        <v>7</v>
      </c>
      <c r="N13" s="36">
        <f t="shared" si="10"/>
        <v>9</v>
      </c>
      <c r="O13" s="36">
        <f t="shared" si="10"/>
        <v>7</v>
      </c>
      <c r="P13" s="36">
        <f>IF(G13&gt;600,P12+1,P12)</f>
        <v>8</v>
      </c>
      <c r="Q13" s="36">
        <f>IF(G13&gt;700,Q12+1,Q12)</f>
        <v>5</v>
      </c>
      <c r="R13" s="36" t="str">
        <f>IF(G13&gt;(H12*3),"Y","N")</f>
        <v>Y</v>
      </c>
    </row>
    <row r="14" spans="1:18" ht="12.75">
      <c r="A14" s="41">
        <f>A13+1</f>
        <v>11</v>
      </c>
      <c r="B14" s="20">
        <f>B13+7</f>
        <v>39583</v>
      </c>
      <c r="C14" s="20" t="s">
        <v>39</v>
      </c>
      <c r="D14" s="36">
        <v>159</v>
      </c>
      <c r="E14" s="36">
        <v>188</v>
      </c>
      <c r="F14" s="36">
        <v>253</v>
      </c>
      <c r="G14" s="41">
        <f t="shared" si="0"/>
        <v>600</v>
      </c>
      <c r="H14" s="42">
        <f>AVERAGE($D$4:F14)</f>
        <v>222.75757575757575</v>
      </c>
      <c r="I14" s="36">
        <v>6</v>
      </c>
      <c r="J14" s="36">
        <v>10</v>
      </c>
      <c r="K14" s="38">
        <v>20</v>
      </c>
      <c r="L14" s="38">
        <v>0</v>
      </c>
      <c r="M14" s="36">
        <f t="shared" si="10"/>
        <v>7</v>
      </c>
      <c r="N14" s="36">
        <f t="shared" si="10"/>
        <v>9</v>
      </c>
      <c r="O14" s="36">
        <f t="shared" si="10"/>
        <v>8</v>
      </c>
      <c r="P14" s="36">
        <f>IF(G14&gt;=600,P13+1,P13)</f>
        <v>9</v>
      </c>
      <c r="Q14" s="36">
        <f>IF(G14&gt;700,Q13+1,Q13)</f>
        <v>5</v>
      </c>
      <c r="R14" s="36" t="str">
        <f>IF(G14&gt;(H13*3),"Y","N")</f>
        <v>N</v>
      </c>
    </row>
    <row r="15" spans="1:18" ht="12.75">
      <c r="A15" s="41">
        <f>A14+1</f>
        <v>12</v>
      </c>
      <c r="B15" s="20">
        <v>39597</v>
      </c>
      <c r="C15" s="20" t="s">
        <v>40</v>
      </c>
      <c r="D15" s="36">
        <v>223</v>
      </c>
      <c r="E15" s="36">
        <v>193</v>
      </c>
      <c r="F15" s="36">
        <v>166</v>
      </c>
      <c r="G15" s="41">
        <f t="shared" si="0"/>
        <v>582</v>
      </c>
      <c r="H15" s="42">
        <f>AVERAGE($D$4:F15)</f>
        <v>220.36111111111111</v>
      </c>
      <c r="I15" s="36">
        <v>9</v>
      </c>
      <c r="J15" s="36">
        <v>7</v>
      </c>
      <c r="K15" s="38">
        <v>20</v>
      </c>
      <c r="L15" s="38">
        <v>120</v>
      </c>
      <c r="M15" s="36">
        <f>IF(D15&gt;200,M14+1,M14)</f>
        <v>8</v>
      </c>
      <c r="N15" s="36">
        <f>IF(E15&gt;200,N14+1,N14)</f>
        <v>9</v>
      </c>
      <c r="O15" s="36">
        <f>IF(F15&gt;200,O14+1,O14)</f>
        <v>8</v>
      </c>
      <c r="P15" s="36">
        <f>IF(G15&gt;=600,P14+1,P14)</f>
        <v>9</v>
      </c>
      <c r="Q15" s="36">
        <f>IF(G15&gt;700,Q14+1,Q14)</f>
        <v>5</v>
      </c>
      <c r="R15" s="36" t="str">
        <f>IF(G15&gt;(H14*3),"Y","N")</f>
        <v>N</v>
      </c>
    </row>
    <row r="16" spans="1:8" ht="12.75">
      <c r="A16" s="41"/>
      <c r="B16" s="20"/>
      <c r="C16" s="20"/>
      <c r="G16" s="41"/>
      <c r="H16" s="42"/>
    </row>
    <row r="17" spans="1:8" ht="12.75">
      <c r="A17" s="41"/>
      <c r="B17" s="20"/>
      <c r="C17" s="20"/>
      <c r="G17" s="41"/>
      <c r="H17" s="42"/>
    </row>
    <row r="18" spans="1:12" ht="12.75">
      <c r="A18" s="16" t="s">
        <v>11</v>
      </c>
      <c r="D18" s="36">
        <f>SUM(D4:D17)</f>
        <v>2698</v>
      </c>
      <c r="E18" s="36">
        <f>SUM(E4:E17)</f>
        <v>2672</v>
      </c>
      <c r="F18" s="36">
        <f>SUM(F4:F17)</f>
        <v>2563</v>
      </c>
      <c r="G18" s="36">
        <f>SUM(G4:G16)</f>
        <v>7933</v>
      </c>
      <c r="I18" s="37">
        <f>SUM(I4:I17)</f>
        <v>133.5</v>
      </c>
      <c r="J18" s="37">
        <f>SUM(J4:J17)</f>
        <v>58.5</v>
      </c>
      <c r="K18" s="44">
        <f>SUM(K4:K17)</f>
        <v>240</v>
      </c>
      <c r="L18" s="44">
        <f>SUM(L4:L17)</f>
        <v>120</v>
      </c>
    </row>
    <row r="19" spans="1:12" ht="12.75">
      <c r="A19" s="16" t="s">
        <v>12</v>
      </c>
      <c r="D19" s="37">
        <f>AVERAGE(D4:D17)</f>
        <v>224.83333333333334</v>
      </c>
      <c r="E19" s="37">
        <f>AVERAGE(E4:E17)</f>
        <v>222.66666666666666</v>
      </c>
      <c r="F19" s="37">
        <f>AVERAGE(F4:F17)</f>
        <v>213.58333333333334</v>
      </c>
      <c r="G19" s="37">
        <f>AVERAGE(G4:G17)</f>
        <v>661.0833333333334</v>
      </c>
      <c r="I19" s="37">
        <f>AVERAGE(I4:I17)</f>
        <v>11.125</v>
      </c>
      <c r="J19" s="37">
        <f>AVERAGE(J4:J17)</f>
        <v>4.875</v>
      </c>
      <c r="K19" s="44">
        <f>AVERAGE(K4:K17)</f>
        <v>20</v>
      </c>
      <c r="L19" s="44">
        <f>AVERAGE(L4:L17)</f>
        <v>10</v>
      </c>
    </row>
    <row r="20" spans="1:12" ht="12.75">
      <c r="A20" s="16" t="s">
        <v>13</v>
      </c>
      <c r="D20" s="36">
        <f>MAX(D4:D17)</f>
        <v>300</v>
      </c>
      <c r="E20" s="36">
        <f>MAX(E4:E17)</f>
        <v>278</v>
      </c>
      <c r="F20" s="36">
        <f>MAX(F4:F17)</f>
        <v>258</v>
      </c>
      <c r="G20" s="36">
        <f>MAX(G4:G17)</f>
        <v>755</v>
      </c>
      <c r="L20" s="38">
        <f>MAX(L4:L17)</f>
        <v>120</v>
      </c>
    </row>
    <row r="21" spans="1:10" ht="12.75">
      <c r="A21" s="16" t="s">
        <v>14</v>
      </c>
      <c r="B21" s="45"/>
      <c r="C21" s="45"/>
      <c r="D21" s="36">
        <f>MIN(D4:D17)</f>
        <v>159</v>
      </c>
      <c r="E21" s="36">
        <f>MIN(E4:E17)</f>
        <v>188</v>
      </c>
      <c r="F21" s="36">
        <f>MIN(F4:F17)</f>
        <v>145</v>
      </c>
      <c r="G21" s="36">
        <f>MIN(G4:G17)</f>
        <v>565</v>
      </c>
      <c r="I21" s="37"/>
      <c r="J21" s="37"/>
    </row>
    <row r="22" spans="1:10" ht="12.75">
      <c r="A22" s="16" t="s">
        <v>17</v>
      </c>
      <c r="B22" s="45"/>
      <c r="C22" s="45"/>
      <c r="D22" s="36">
        <f>COUNT(D4:D17)</f>
        <v>12</v>
      </c>
      <c r="E22" s="36">
        <f>COUNT(E4:E17)</f>
        <v>12</v>
      </c>
      <c r="F22" s="36">
        <f>COUNT(F4:F17)</f>
        <v>12</v>
      </c>
      <c r="I22" s="37"/>
      <c r="J22" s="37"/>
    </row>
    <row r="23" spans="1:8" ht="12.75">
      <c r="A23" s="41"/>
      <c r="B23" s="20"/>
      <c r="C23" s="20"/>
      <c r="H23" s="42"/>
    </row>
    <row r="24" spans="1:10" ht="12.75">
      <c r="A24" s="24"/>
      <c r="B24" s="20"/>
      <c r="C24" s="20"/>
      <c r="H24" s="42"/>
      <c r="I24" s="37"/>
      <c r="J24" s="37"/>
    </row>
    <row r="25" spans="1:8" ht="12.75">
      <c r="A25" s="41"/>
      <c r="B25" s="20"/>
      <c r="C25" s="20"/>
      <c r="H25" s="42"/>
    </row>
    <row r="26" spans="1:8" ht="12.75">
      <c r="A26" s="41"/>
      <c r="B26" s="20"/>
      <c r="C26" s="20"/>
      <c r="H26" s="42"/>
    </row>
    <row r="27" spans="1:8" ht="12.75">
      <c r="A27" s="41"/>
      <c r="B27" s="20"/>
      <c r="C27" s="20"/>
      <c r="H27" s="42"/>
    </row>
    <row r="28" spans="1:8" ht="12.75">
      <c r="A28" s="41"/>
      <c r="B28" s="20"/>
      <c r="C28" s="20"/>
      <c r="H28" s="42"/>
    </row>
    <row r="29" spans="1:8" ht="12.75">
      <c r="A29" s="41"/>
      <c r="B29" s="20"/>
      <c r="C29" s="20"/>
      <c r="H29" s="42"/>
    </row>
    <row r="30" spans="1:8" ht="12.75">
      <c r="A30" s="41"/>
      <c r="B30" s="20"/>
      <c r="C30" s="20"/>
      <c r="H30" s="42"/>
    </row>
    <row r="31" spans="1:8" ht="12.75">
      <c r="A31" s="41"/>
      <c r="B31" s="20"/>
      <c r="C31" s="20"/>
      <c r="H31" s="42"/>
    </row>
    <row r="32" spans="1:8" ht="12.75">
      <c r="A32" s="41"/>
      <c r="B32" s="20"/>
      <c r="C32" s="20"/>
      <c r="H32" s="42"/>
    </row>
    <row r="33" spans="1:12" ht="12.75">
      <c r="A33" s="41"/>
      <c r="B33" s="20"/>
      <c r="C33" s="20"/>
      <c r="H33" s="42"/>
      <c r="I33" s="43"/>
      <c r="J33" s="43"/>
      <c r="K33" s="46"/>
      <c r="L33" s="46"/>
    </row>
    <row r="34" spans="1:12" ht="12.75">
      <c r="A34" s="41"/>
      <c r="B34" s="20"/>
      <c r="C34" s="20"/>
      <c r="D34" s="47"/>
      <c r="E34" s="47"/>
      <c r="F34" s="47"/>
      <c r="G34" s="47"/>
      <c r="H34" s="42"/>
      <c r="I34" s="47"/>
      <c r="J34" s="47"/>
      <c r="K34" s="46"/>
      <c r="L34" s="46"/>
    </row>
    <row r="35" spans="1:12" ht="12.75">
      <c r="A35" s="41"/>
      <c r="B35" s="20"/>
      <c r="C35" s="20"/>
      <c r="D35" s="47"/>
      <c r="E35" s="47"/>
      <c r="F35" s="47"/>
      <c r="G35" s="43"/>
      <c r="H35" s="42"/>
      <c r="I35" s="43"/>
      <c r="J35" s="43"/>
      <c r="K35" s="46"/>
      <c r="L35" s="46"/>
    </row>
    <row r="36" spans="1:12" ht="12.75">
      <c r="A36" s="41"/>
      <c r="B36" s="20"/>
      <c r="C36" s="20"/>
      <c r="D36" s="47"/>
      <c r="E36" s="47"/>
      <c r="F36" s="47"/>
      <c r="G36" s="43"/>
      <c r="H36" s="42"/>
      <c r="I36" s="43"/>
      <c r="J36" s="43"/>
      <c r="K36" s="46"/>
      <c r="L36" s="46"/>
    </row>
    <row r="37" spans="1:12" ht="12.75">
      <c r="A37" s="41"/>
      <c r="B37" s="20"/>
      <c r="C37" s="20"/>
      <c r="D37" s="43"/>
      <c r="E37" s="43"/>
      <c r="F37" s="43"/>
      <c r="G37" s="43"/>
      <c r="H37" s="42"/>
      <c r="I37" s="43"/>
      <c r="J37" s="43"/>
      <c r="K37" s="44"/>
      <c r="L37" s="44"/>
    </row>
    <row r="38" spans="1:12" ht="12.75">
      <c r="A38" s="41"/>
      <c r="B38" s="20"/>
      <c r="C38" s="20"/>
      <c r="D38" s="47"/>
      <c r="E38" s="47"/>
      <c r="F38" s="47"/>
      <c r="G38" s="43"/>
      <c r="H38" s="42"/>
      <c r="I38" s="43"/>
      <c r="J38" s="43"/>
      <c r="K38" s="46"/>
      <c r="L38" s="46"/>
    </row>
    <row r="39" spans="1:12" ht="12.75">
      <c r="A39" s="41"/>
      <c r="B39" s="20"/>
      <c r="C39" s="20"/>
      <c r="D39" s="47"/>
      <c r="E39" s="47"/>
      <c r="F39" s="47"/>
      <c r="G39" s="43"/>
      <c r="H39" s="42"/>
      <c r="I39" s="43"/>
      <c r="J39" s="43"/>
      <c r="K39" s="46"/>
      <c r="L39" s="46"/>
    </row>
    <row r="40" spans="1:12" ht="12.75">
      <c r="A40" s="41"/>
      <c r="B40" s="20"/>
      <c r="C40" s="20"/>
      <c r="D40" s="47"/>
      <c r="E40" s="47"/>
      <c r="F40" s="47"/>
      <c r="G40" s="43"/>
      <c r="H40" s="42"/>
      <c r="I40" s="43"/>
      <c r="J40" s="43"/>
      <c r="K40" s="46"/>
      <c r="L40" s="46"/>
    </row>
    <row r="41" spans="1:12" ht="12.75">
      <c r="A41" s="41"/>
      <c r="B41" s="20"/>
      <c r="C41" s="20"/>
      <c r="D41" s="47"/>
      <c r="E41" s="47"/>
      <c r="F41" s="47"/>
      <c r="G41" s="43"/>
      <c r="H41" s="42"/>
      <c r="I41" s="43"/>
      <c r="J41" s="43"/>
      <c r="K41" s="46"/>
      <c r="L41" s="46"/>
    </row>
    <row r="42" spans="1:12" ht="12.75">
      <c r="A42" s="41"/>
      <c r="B42" s="20"/>
      <c r="C42" s="20"/>
      <c r="D42" s="47"/>
      <c r="E42" s="47"/>
      <c r="F42" s="47"/>
      <c r="G42" s="43"/>
      <c r="H42" s="42"/>
      <c r="I42" s="43"/>
      <c r="J42" s="43"/>
      <c r="K42" s="46"/>
      <c r="L42" s="46"/>
    </row>
    <row r="43" spans="1:12" ht="12.75">
      <c r="A43" s="41"/>
      <c r="B43" s="20"/>
      <c r="C43" s="20"/>
      <c r="D43" s="47"/>
      <c r="E43" s="47"/>
      <c r="F43" s="47"/>
      <c r="G43" s="43"/>
      <c r="H43" s="42"/>
      <c r="I43" s="43"/>
      <c r="J43" s="43"/>
      <c r="K43" s="46"/>
      <c r="L43" s="46"/>
    </row>
    <row r="44" spans="1:12" ht="12.75">
      <c r="A44" s="41"/>
      <c r="B44" s="20"/>
      <c r="C44" s="20"/>
      <c r="D44" s="47"/>
      <c r="E44" s="47"/>
      <c r="F44" s="47"/>
      <c r="G44" s="43"/>
      <c r="H44" s="42"/>
      <c r="I44" s="43"/>
      <c r="J44" s="43"/>
      <c r="K44" s="46"/>
      <c r="L44" s="46"/>
    </row>
    <row r="45" spans="1:12" ht="12.75">
      <c r="A45" s="41"/>
      <c r="B45" s="20"/>
      <c r="C45" s="20"/>
      <c r="D45" s="47"/>
      <c r="E45" s="47"/>
      <c r="F45" s="47"/>
      <c r="G45" s="43"/>
      <c r="H45" s="42"/>
      <c r="I45" s="43"/>
      <c r="J45" s="43"/>
      <c r="K45" s="46"/>
      <c r="L45" s="46"/>
    </row>
    <row r="46" spans="1:12" ht="12.75">
      <c r="A46" s="41"/>
      <c r="B46" s="20"/>
      <c r="C46" s="20"/>
      <c r="D46" s="47"/>
      <c r="E46" s="47"/>
      <c r="F46" s="47"/>
      <c r="G46" s="43"/>
      <c r="H46" s="42"/>
      <c r="I46" s="43"/>
      <c r="J46" s="43"/>
      <c r="K46" s="46"/>
      <c r="L46" s="46"/>
    </row>
    <row r="47" spans="1:12" ht="12.75">
      <c r="A47" s="41"/>
      <c r="B47" s="20"/>
      <c r="C47" s="20"/>
      <c r="D47" s="47"/>
      <c r="E47" s="47"/>
      <c r="F47" s="47"/>
      <c r="G47" s="43"/>
      <c r="H47" s="42"/>
      <c r="I47" s="43"/>
      <c r="J47" s="43"/>
      <c r="K47" s="46"/>
      <c r="L47" s="46"/>
    </row>
    <row r="48" spans="1:12" ht="12.75">
      <c r="A48" s="41"/>
      <c r="B48" s="20"/>
      <c r="C48" s="20"/>
      <c r="D48" s="47"/>
      <c r="E48" s="47"/>
      <c r="F48" s="47"/>
      <c r="G48" s="43"/>
      <c r="H48" s="42"/>
      <c r="I48" s="43"/>
      <c r="J48" s="43"/>
      <c r="K48" s="46"/>
      <c r="L48" s="46"/>
    </row>
    <row r="49" spans="1:12" ht="12.75">
      <c r="A49" s="41"/>
      <c r="B49" s="20"/>
      <c r="C49" s="20"/>
      <c r="D49" s="47"/>
      <c r="E49" s="47"/>
      <c r="F49" s="47"/>
      <c r="G49" s="43"/>
      <c r="H49" s="42"/>
      <c r="I49" s="43"/>
      <c r="J49" s="43"/>
      <c r="K49" s="46"/>
      <c r="L49" s="46"/>
    </row>
    <row r="50" spans="2:12" ht="12.75">
      <c r="B50" s="45"/>
      <c r="C50" s="45"/>
      <c r="D50" s="47"/>
      <c r="E50" s="47"/>
      <c r="F50" s="47"/>
      <c r="G50" s="43"/>
      <c r="I50" s="43"/>
      <c r="J50" s="43"/>
      <c r="K50" s="46"/>
      <c r="L50" s="46"/>
    </row>
    <row r="51" spans="2:12" ht="12.75">
      <c r="B51" s="16"/>
      <c r="C51" s="16"/>
      <c r="D51" s="47"/>
      <c r="E51" s="47"/>
      <c r="F51" s="47"/>
      <c r="G51" s="43"/>
      <c r="I51" s="43"/>
      <c r="J51" s="43"/>
      <c r="K51" s="46"/>
      <c r="L51" s="46"/>
    </row>
    <row r="52" spans="2:12" ht="12.75">
      <c r="B52" s="16"/>
      <c r="C52" s="16"/>
      <c r="D52" s="47"/>
      <c r="E52" s="47"/>
      <c r="F52" s="47"/>
      <c r="G52" s="43"/>
      <c r="I52" s="43"/>
      <c r="J52" s="43"/>
      <c r="K52" s="46"/>
      <c r="L52" s="46"/>
    </row>
    <row r="53" spans="4:12" ht="12.75">
      <c r="D53" s="48"/>
      <c r="E53" s="48"/>
      <c r="F53" s="48"/>
      <c r="G53" s="48"/>
      <c r="H53" s="48"/>
      <c r="I53" s="48"/>
      <c r="J53" s="48"/>
      <c r="K53" s="46"/>
      <c r="L53" s="46"/>
    </row>
    <row r="54" spans="1:12" ht="12.75">
      <c r="A54" s="24"/>
      <c r="D54" s="48"/>
      <c r="E54" s="48"/>
      <c r="F54" s="48"/>
      <c r="G54" s="48"/>
      <c r="H54" s="48"/>
      <c r="I54" s="47"/>
      <c r="J54" s="47"/>
      <c r="K54" s="46"/>
      <c r="L54" s="46"/>
    </row>
    <row r="55" spans="1:12" ht="12.75">
      <c r="A55" s="24"/>
      <c r="D55" s="48"/>
      <c r="E55" s="48"/>
      <c r="F55" s="48"/>
      <c r="G55" s="48"/>
      <c r="H55" s="48"/>
      <c r="I55" s="49"/>
      <c r="J55" s="49"/>
      <c r="K55" s="46"/>
      <c r="L55" s="46"/>
    </row>
    <row r="61" spans="2:3" ht="12.75">
      <c r="B61" s="45"/>
      <c r="C61" s="45"/>
    </row>
    <row r="62" spans="2:3" ht="12.75">
      <c r="B62" s="45"/>
      <c r="C62" s="45"/>
    </row>
    <row r="63" spans="2:3" ht="12.75">
      <c r="B63" s="45"/>
      <c r="C63" s="45"/>
    </row>
    <row r="64" spans="2:3" ht="12.75">
      <c r="B64" s="45"/>
      <c r="C64" s="45"/>
    </row>
    <row r="65" spans="2:3" ht="12.75">
      <c r="B65" s="45"/>
      <c r="C65" s="45"/>
    </row>
    <row r="66" spans="2:3" ht="12.75">
      <c r="B66" s="45"/>
      <c r="C66" s="45"/>
    </row>
    <row r="67" spans="2:3" ht="12.75">
      <c r="B67" s="45"/>
      <c r="C67" s="45"/>
    </row>
    <row r="68" spans="2:3" ht="12.75">
      <c r="B68" s="45"/>
      <c r="C68" s="45"/>
    </row>
    <row r="69" spans="2:3" ht="12.75">
      <c r="B69" s="45"/>
      <c r="C69" s="45"/>
    </row>
    <row r="70" spans="2:3" ht="12.75">
      <c r="B70" s="45"/>
      <c r="C70" s="45"/>
    </row>
    <row r="71" spans="2:3" ht="12.75">
      <c r="B71" s="45"/>
      <c r="C71" s="45"/>
    </row>
    <row r="72" spans="2:3" ht="12.75">
      <c r="B72" s="45"/>
      <c r="C72" s="45"/>
    </row>
    <row r="73" spans="2:3" ht="12.75">
      <c r="B73" s="45"/>
      <c r="C73" s="45"/>
    </row>
    <row r="74" spans="2:3" ht="12.75">
      <c r="B74" s="45"/>
      <c r="C74" s="45"/>
    </row>
    <row r="75" spans="2:3" ht="12.75">
      <c r="B75" s="45"/>
      <c r="C75" s="45"/>
    </row>
    <row r="76" spans="2:3" ht="12.75">
      <c r="B76" s="45"/>
      <c r="C76" s="45"/>
    </row>
    <row r="77" spans="2:3" ht="12.75">
      <c r="B77" s="45"/>
      <c r="C77" s="45"/>
    </row>
    <row r="78" spans="2:3" ht="12.75">
      <c r="B78" s="45"/>
      <c r="C78" s="45"/>
    </row>
    <row r="79" spans="2:3" ht="12.75">
      <c r="B79" s="45"/>
      <c r="C79" s="45"/>
    </row>
    <row r="80" spans="2:3" ht="12.75">
      <c r="B80" s="45"/>
      <c r="C80" s="45"/>
    </row>
    <row r="81" spans="2:3" ht="12.75">
      <c r="B81" s="45"/>
      <c r="C81" s="45"/>
    </row>
    <row r="82" spans="2:3" ht="12.75">
      <c r="B82" s="45"/>
      <c r="C82" s="45"/>
    </row>
    <row r="83" spans="2:3" ht="12.75">
      <c r="B83" s="45"/>
      <c r="C83" s="45"/>
    </row>
    <row r="84" spans="2:3" ht="12.75">
      <c r="B84" s="45"/>
      <c r="C84" s="45"/>
    </row>
    <row r="85" spans="2:3" ht="12.75">
      <c r="B85" s="45"/>
      <c r="C85" s="45"/>
    </row>
    <row r="86" spans="2:3" ht="12.75">
      <c r="B86" s="45"/>
      <c r="C86" s="45"/>
    </row>
    <row r="87" spans="2:3" ht="12.75">
      <c r="B87" s="45"/>
      <c r="C87" s="45"/>
    </row>
    <row r="88" spans="2:3" ht="12.75">
      <c r="B88" s="45"/>
      <c r="C88" s="45"/>
    </row>
    <row r="89" spans="2:3" ht="12.75">
      <c r="B89" s="45"/>
      <c r="C89" s="45"/>
    </row>
    <row r="90" spans="2:3" ht="12.75">
      <c r="B90" s="45"/>
      <c r="C90" s="45"/>
    </row>
    <row r="91" spans="2:3" ht="12.75">
      <c r="B91" s="45"/>
      <c r="C91" s="45"/>
    </row>
    <row r="92" spans="2:3" ht="12.75">
      <c r="B92" s="45"/>
      <c r="C92" s="45"/>
    </row>
    <row r="93" spans="2:3" ht="12.75">
      <c r="B93" s="45"/>
      <c r="C93" s="45"/>
    </row>
    <row r="94" spans="2:3" ht="12.75">
      <c r="B94" s="45"/>
      <c r="C94" s="45"/>
    </row>
    <row r="95" spans="2:3" ht="12.75">
      <c r="B95" s="45"/>
      <c r="C95" s="45"/>
    </row>
    <row r="96" spans="2:3" ht="12.75">
      <c r="B96" s="45"/>
      <c r="C96" s="45"/>
    </row>
    <row r="97" spans="2:3" ht="12.75">
      <c r="B97" s="45"/>
      <c r="C97" s="45"/>
    </row>
    <row r="98" spans="2:3" ht="12.75">
      <c r="B98" s="45"/>
      <c r="C98" s="45"/>
    </row>
    <row r="99" spans="2:3" ht="12.75">
      <c r="B99" s="45"/>
      <c r="C99" s="45"/>
    </row>
    <row r="100" spans="2:3" ht="12.75">
      <c r="B100" s="45"/>
      <c r="C100" s="45"/>
    </row>
    <row r="101" spans="2:3" ht="12.75">
      <c r="B101" s="45"/>
      <c r="C101" s="45"/>
    </row>
    <row r="102" spans="2:3" ht="12.75">
      <c r="B102" s="45"/>
      <c r="C102" s="45"/>
    </row>
    <row r="103" spans="2:3" ht="12.75">
      <c r="B103" s="45"/>
      <c r="C103" s="45"/>
    </row>
    <row r="104" spans="2:3" ht="12.75">
      <c r="B104" s="45"/>
      <c r="C104" s="45"/>
    </row>
    <row r="105" spans="2:3" ht="12.75">
      <c r="B105" s="45"/>
      <c r="C105" s="45"/>
    </row>
    <row r="106" spans="2:3" ht="12.75">
      <c r="B106" s="45"/>
      <c r="C106" s="45"/>
    </row>
    <row r="107" spans="2:3" ht="12.75">
      <c r="B107" s="45"/>
      <c r="C107" s="45"/>
    </row>
    <row r="108" spans="2:3" ht="12.75">
      <c r="B108" s="45"/>
      <c r="C108" s="45"/>
    </row>
    <row r="109" spans="2:3" ht="12.75">
      <c r="B109" s="45"/>
      <c r="C109" s="45"/>
    </row>
    <row r="110" spans="2:3" ht="12.75">
      <c r="B110" s="45"/>
      <c r="C110" s="45"/>
    </row>
    <row r="111" spans="2:3" ht="12.75">
      <c r="B111" s="45"/>
      <c r="C111" s="45"/>
    </row>
    <row r="112" spans="2:3" ht="12.75">
      <c r="B112" s="45"/>
      <c r="C112" s="45"/>
    </row>
    <row r="113" spans="2:3" ht="12.75">
      <c r="B113" s="45"/>
      <c r="C113" s="45"/>
    </row>
    <row r="114" spans="2:3" ht="12.75">
      <c r="B114" s="45"/>
      <c r="C114" s="45"/>
    </row>
    <row r="115" spans="2:3" ht="12.75">
      <c r="B115" s="45"/>
      <c r="C115" s="45"/>
    </row>
    <row r="116" spans="2:3" ht="12.75">
      <c r="B116" s="45"/>
      <c r="C116" s="45"/>
    </row>
    <row r="117" spans="2:3" ht="12.75">
      <c r="B117" s="45"/>
      <c r="C117" s="45"/>
    </row>
    <row r="118" spans="2:3" ht="12.75">
      <c r="B118" s="45"/>
      <c r="C118" s="45"/>
    </row>
    <row r="119" spans="2:3" ht="12.75">
      <c r="B119" s="45"/>
      <c r="C119" s="45"/>
    </row>
    <row r="120" spans="2:3" ht="12.75">
      <c r="B120" s="45"/>
      <c r="C120" s="45"/>
    </row>
    <row r="121" spans="2:3" ht="12.75">
      <c r="B121" s="45"/>
      <c r="C121" s="45"/>
    </row>
    <row r="122" spans="2:3" ht="12.75">
      <c r="B122" s="45"/>
      <c r="C122" s="45"/>
    </row>
    <row r="123" spans="2:3" ht="12.75">
      <c r="B123" s="45"/>
      <c r="C123" s="45"/>
    </row>
    <row r="124" spans="2:3" ht="12.75">
      <c r="B124" s="45"/>
      <c r="C124" s="45"/>
    </row>
    <row r="125" spans="2:3" ht="12.75">
      <c r="B125" s="45"/>
      <c r="C125" s="45"/>
    </row>
    <row r="126" spans="2:3" ht="12.75">
      <c r="B126" s="45"/>
      <c r="C126" s="45"/>
    </row>
    <row r="127" spans="2:3" ht="12.75">
      <c r="B127" s="45"/>
      <c r="C127" s="4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workbookViewId="0" topLeftCell="A1">
      <selection activeCell="C35" sqref="C35"/>
    </sheetView>
  </sheetViews>
  <sheetFormatPr defaultColWidth="9.140625" defaultRowHeight="12.75"/>
  <cols>
    <col min="1" max="1" width="6.140625" style="0" customWidth="1"/>
    <col min="2" max="2" width="10.140625" style="0" bestFit="1" customWidth="1"/>
    <col min="7" max="7" width="10.7109375" style="4" customWidth="1"/>
    <col min="8" max="9" width="9.140625" style="22" customWidth="1"/>
    <col min="10" max="10" width="8.7109375" style="0" customWidth="1"/>
    <col min="11" max="11" width="9.57421875" style="0" bestFit="1" customWidth="1"/>
    <col min="13" max="13" width="12.00390625" style="0" bestFit="1" customWidth="1"/>
    <col min="14" max="14" width="12.00390625" style="0" customWidth="1"/>
    <col min="15" max="15" width="9.140625" style="2" customWidth="1"/>
  </cols>
  <sheetData>
    <row r="1" ht="18">
      <c r="A1" s="1" t="s">
        <v>25</v>
      </c>
    </row>
    <row r="3" spans="1:15" ht="12.7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5" t="s">
        <v>5</v>
      </c>
      <c r="H3" s="23" t="s">
        <v>9</v>
      </c>
      <c r="I3" s="23" t="s">
        <v>10</v>
      </c>
      <c r="J3" s="3" t="s">
        <v>20</v>
      </c>
      <c r="K3" s="3" t="s">
        <v>19</v>
      </c>
      <c r="L3" s="3" t="s">
        <v>18</v>
      </c>
      <c r="M3" s="3" t="s">
        <v>21</v>
      </c>
      <c r="N3" s="3" t="s">
        <v>23</v>
      </c>
      <c r="O3" s="3" t="s">
        <v>22</v>
      </c>
    </row>
    <row r="4" spans="1:14" ht="12.75">
      <c r="A4" s="18"/>
      <c r="B4" s="20">
        <v>39397</v>
      </c>
      <c r="C4" s="2">
        <v>246</v>
      </c>
      <c r="D4" s="2">
        <v>222</v>
      </c>
      <c r="E4" s="2">
        <v>179</v>
      </c>
      <c r="F4" s="18">
        <f aca="true" t="shared" si="0" ref="F4:F9">SUM(C4:E4)</f>
        <v>647</v>
      </c>
      <c r="G4" s="19">
        <f>AVERAGE($C$4:E4)</f>
        <v>215.66666666666666</v>
      </c>
      <c r="H4" s="8">
        <v>29</v>
      </c>
      <c r="I4" s="8">
        <v>109</v>
      </c>
      <c r="J4" s="2">
        <f>IF(C4&gt;199,1,0)</f>
        <v>1</v>
      </c>
      <c r="K4" s="2">
        <f>IF(D4&gt;199,1,0)</f>
        <v>1</v>
      </c>
      <c r="L4" s="2">
        <f>IF(E4&gt;199,1,0)</f>
        <v>0</v>
      </c>
      <c r="M4" s="2">
        <f>IF(F4&gt;600,1,0)</f>
        <v>1</v>
      </c>
      <c r="N4" s="2">
        <f>IF(F4&gt;700,1,0)</f>
        <v>0</v>
      </c>
    </row>
    <row r="5" spans="1:15" ht="12.75">
      <c r="A5" s="18"/>
      <c r="B5" s="20">
        <v>39439</v>
      </c>
      <c r="C5" s="2">
        <v>227</v>
      </c>
      <c r="D5" s="2">
        <v>189</v>
      </c>
      <c r="E5" s="2">
        <v>256</v>
      </c>
      <c r="F5" s="18">
        <f t="shared" si="0"/>
        <v>672</v>
      </c>
      <c r="G5" s="19">
        <f>AVERAGE($C$4:E5)</f>
        <v>219.83333333333334</v>
      </c>
      <c r="H5" s="8">
        <v>64</v>
      </c>
      <c r="I5" s="8">
        <v>80</v>
      </c>
      <c r="J5" s="2">
        <f aca="true" t="shared" si="1" ref="J5:L6">IF(C5&gt;199,J4+1,J4)</f>
        <v>2</v>
      </c>
      <c r="K5" s="2">
        <f t="shared" si="1"/>
        <v>1</v>
      </c>
      <c r="L5" s="2">
        <f t="shared" si="1"/>
        <v>1</v>
      </c>
      <c r="M5" s="2">
        <f>IF(F5&gt;599,M4+1,M4)</f>
        <v>2</v>
      </c>
      <c r="N5" s="2">
        <f>IF(F5&gt;700,1,0)</f>
        <v>0</v>
      </c>
      <c r="O5" s="2" t="str">
        <f>IF(G5&gt;G4,"Y","N")</f>
        <v>Y</v>
      </c>
    </row>
    <row r="6" spans="1:15" ht="12.75">
      <c r="A6" s="18"/>
      <c r="B6" s="20">
        <v>39488</v>
      </c>
      <c r="C6" s="2">
        <v>267</v>
      </c>
      <c r="D6" s="2">
        <v>257</v>
      </c>
      <c r="E6" s="2">
        <v>185</v>
      </c>
      <c r="F6" s="18">
        <f t="shared" si="0"/>
        <v>709</v>
      </c>
      <c r="G6" s="19">
        <f>AVERAGE($C$4:E6)</f>
        <v>225.33333333333334</v>
      </c>
      <c r="H6" s="8">
        <v>28</v>
      </c>
      <c r="I6" s="8">
        <v>35</v>
      </c>
      <c r="J6" s="2">
        <f t="shared" si="1"/>
        <v>3</v>
      </c>
      <c r="K6" s="2">
        <f t="shared" si="1"/>
        <v>2</v>
      </c>
      <c r="L6" s="2">
        <f t="shared" si="1"/>
        <v>1</v>
      </c>
      <c r="M6" s="2">
        <f>IF(F6&gt;599,M5+1,M5)</f>
        <v>3</v>
      </c>
      <c r="N6" s="2">
        <f>IF(F6&gt;700,1,0)</f>
        <v>1</v>
      </c>
      <c r="O6" s="2" t="str">
        <f>IF(G6&gt;G5,"Y","N")</f>
        <v>Y</v>
      </c>
    </row>
    <row r="7" spans="1:15" ht="12.75">
      <c r="A7" s="18"/>
      <c r="B7" s="20">
        <v>39495</v>
      </c>
      <c r="C7" s="2">
        <v>239</v>
      </c>
      <c r="D7" s="2">
        <v>264</v>
      </c>
      <c r="E7" s="2">
        <v>234</v>
      </c>
      <c r="F7" s="18">
        <f t="shared" si="0"/>
        <v>737</v>
      </c>
      <c r="G7" s="19">
        <f>AVERAGE($C$4:E7)</f>
        <v>230.41666666666666</v>
      </c>
      <c r="H7" s="8">
        <v>33</v>
      </c>
      <c r="I7" s="8">
        <v>0</v>
      </c>
      <c r="J7" s="2">
        <f aca="true" t="shared" si="2" ref="J7:L8">IF(C7&gt;199,J6+1,J6)</f>
        <v>4</v>
      </c>
      <c r="K7" s="2">
        <f t="shared" si="2"/>
        <v>3</v>
      </c>
      <c r="L7" s="2">
        <f t="shared" si="2"/>
        <v>2</v>
      </c>
      <c r="M7" s="2">
        <f>IF(F7&gt;599,M6+1,M6)</f>
        <v>4</v>
      </c>
      <c r="N7" s="2">
        <f>IF(F7&gt;699,N6+1,N6)</f>
        <v>2</v>
      </c>
      <c r="O7" s="2" t="str">
        <f>IF(G7&gt;G6,"Y","N")</f>
        <v>Y</v>
      </c>
    </row>
    <row r="8" spans="1:15" ht="12.75">
      <c r="A8" s="18"/>
      <c r="B8" s="20">
        <v>39502</v>
      </c>
      <c r="C8" s="2">
        <v>232</v>
      </c>
      <c r="D8" s="2">
        <v>230</v>
      </c>
      <c r="E8" s="2">
        <v>259</v>
      </c>
      <c r="F8" s="18">
        <f t="shared" si="0"/>
        <v>721</v>
      </c>
      <c r="G8" s="19">
        <f>AVERAGE($C$4:E8)</f>
        <v>232.4</v>
      </c>
      <c r="H8" s="8">
        <v>14</v>
      </c>
      <c r="I8" s="8">
        <v>30</v>
      </c>
      <c r="J8" s="2">
        <f t="shared" si="2"/>
        <v>5</v>
      </c>
      <c r="K8" s="2">
        <f t="shared" si="2"/>
        <v>4</v>
      </c>
      <c r="L8" s="2">
        <f t="shared" si="2"/>
        <v>3</v>
      </c>
      <c r="M8" s="2">
        <f>IF(F8&gt;599,M7+1,M7)</f>
        <v>5</v>
      </c>
      <c r="N8" s="2">
        <f>IF(F8&gt;699,N7+1,N7)</f>
        <v>3</v>
      </c>
      <c r="O8" s="2" t="str">
        <f>IF(G8&gt;G7,"Y","N")</f>
        <v>Y</v>
      </c>
    </row>
    <row r="9" spans="1:15" ht="12.75">
      <c r="A9" s="18"/>
      <c r="B9" s="20">
        <v>39509</v>
      </c>
      <c r="C9" s="2">
        <v>176</v>
      </c>
      <c r="D9" s="2">
        <v>206</v>
      </c>
      <c r="E9" s="2">
        <v>221</v>
      </c>
      <c r="F9" s="18">
        <f t="shared" si="0"/>
        <v>603</v>
      </c>
      <c r="G9" s="19">
        <f>AVERAGE($C$4:E9)</f>
        <v>227.16666666666666</v>
      </c>
      <c r="H9" s="8">
        <v>34</v>
      </c>
      <c r="I9" s="8">
        <v>0</v>
      </c>
      <c r="J9" s="2">
        <f>IF(C9&gt;199,J8+1,J8)</f>
        <v>5</v>
      </c>
      <c r="K9" s="2">
        <f>IF(D9&gt;199,K8+1,K8)</f>
        <v>5</v>
      </c>
      <c r="L9" s="2">
        <f>IF(E9&gt;199,L8+1,L8)</f>
        <v>4</v>
      </c>
      <c r="M9" s="2">
        <f>IF(F9&gt;599,M8+1,M8)</f>
        <v>6</v>
      </c>
      <c r="N9" s="2">
        <f>IF(F9&gt;699,N8+1,N8)</f>
        <v>3</v>
      </c>
      <c r="O9" s="2" t="str">
        <f>IF(G9&gt;G8,"Y","N")</f>
        <v>N</v>
      </c>
    </row>
    <row r="10" spans="1:14" ht="12.75">
      <c r="A10" s="18"/>
      <c r="B10" s="20"/>
      <c r="C10" s="2"/>
      <c r="D10" s="2"/>
      <c r="E10" s="2"/>
      <c r="F10" s="18"/>
      <c r="G10" s="19"/>
      <c r="H10" s="8"/>
      <c r="I10" s="8"/>
      <c r="J10" s="2"/>
      <c r="K10" s="2"/>
      <c r="L10" s="2"/>
      <c r="M10" s="2"/>
      <c r="N10" s="2"/>
    </row>
    <row r="11" spans="1:14" ht="12.75">
      <c r="A11" s="18"/>
      <c r="B11" s="20"/>
      <c r="C11" s="2"/>
      <c r="D11" s="2"/>
      <c r="E11" s="2"/>
      <c r="F11" s="18"/>
      <c r="G11" s="19"/>
      <c r="H11" s="8"/>
      <c r="I11" s="8"/>
      <c r="J11" s="2"/>
      <c r="K11" s="2"/>
      <c r="L11" s="2"/>
      <c r="M11" s="2"/>
      <c r="N11" s="2"/>
    </row>
    <row r="12" spans="1:14" ht="12.75">
      <c r="A12" s="18"/>
      <c r="B12" s="20"/>
      <c r="C12" s="2"/>
      <c r="D12" s="2"/>
      <c r="E12" s="2"/>
      <c r="F12" s="18"/>
      <c r="G12" s="19"/>
      <c r="H12" s="8"/>
      <c r="I12" s="8"/>
      <c r="J12" s="2"/>
      <c r="K12" s="2"/>
      <c r="L12" s="2"/>
      <c r="M12" s="2"/>
      <c r="N12" s="2"/>
    </row>
    <row r="13" spans="1:14" ht="12.75">
      <c r="A13" s="18"/>
      <c r="B13" s="20"/>
      <c r="C13" s="2"/>
      <c r="D13" s="2"/>
      <c r="E13" s="2"/>
      <c r="F13" s="18"/>
      <c r="G13" s="19"/>
      <c r="H13" s="8"/>
      <c r="I13" s="8"/>
      <c r="J13" s="2"/>
      <c r="K13" s="2"/>
      <c r="L13" s="2"/>
      <c r="M13" s="2"/>
      <c r="N13" s="2"/>
    </row>
    <row r="14" spans="1:14" ht="12.75">
      <c r="A14" s="18"/>
      <c r="B14" s="20"/>
      <c r="C14" s="2"/>
      <c r="D14" s="2"/>
      <c r="E14" s="2"/>
      <c r="F14" s="18"/>
      <c r="G14" s="19"/>
      <c r="H14" s="8"/>
      <c r="I14" s="8"/>
      <c r="J14" s="2"/>
      <c r="K14" s="2"/>
      <c r="L14" s="2"/>
      <c r="M14" s="2"/>
      <c r="N14" s="2"/>
    </row>
    <row r="15" spans="1:14" ht="12.75">
      <c r="A15" s="13" t="s">
        <v>11</v>
      </c>
      <c r="C15" s="2">
        <f>SUM(C4:C14)</f>
        <v>1387</v>
      </c>
      <c r="D15" s="2">
        <f>SUM(D4:D14)</f>
        <v>1368</v>
      </c>
      <c r="E15" s="2">
        <f>SUM(E4:E14)</f>
        <v>1334</v>
      </c>
      <c r="F15" s="2">
        <f>SUM(F4:F14)</f>
        <v>4089</v>
      </c>
      <c r="G15" s="6"/>
      <c r="H15" s="7">
        <f>SUM(H4:H14)</f>
        <v>202</v>
      </c>
      <c r="I15" s="7">
        <f>SUM(I4:I14)</f>
        <v>254</v>
      </c>
      <c r="J15" s="2"/>
      <c r="K15" s="2"/>
      <c r="L15" s="2"/>
      <c r="M15" s="2"/>
      <c r="N15" s="2"/>
    </row>
    <row r="16" spans="1:14" ht="12.75">
      <c r="A16" s="13" t="s">
        <v>12</v>
      </c>
      <c r="C16" s="6">
        <f>AVERAGE(C4:C14)</f>
        <v>231.16666666666666</v>
      </c>
      <c r="D16" s="6">
        <f>AVERAGE(D4:D14)</f>
        <v>228</v>
      </c>
      <c r="E16" s="6">
        <f>AVERAGE(E4:E14)</f>
        <v>222.33333333333334</v>
      </c>
      <c r="F16" s="6">
        <f>AVERAGE(F4:F14)</f>
        <v>681.5</v>
      </c>
      <c r="G16" s="6"/>
      <c r="H16" s="7">
        <f>AVERAGE(H14:H15)</f>
        <v>202</v>
      </c>
      <c r="I16" s="7">
        <f>AVERAGE(I14:I15)</f>
        <v>254</v>
      </c>
      <c r="J16" s="2"/>
      <c r="K16" s="2"/>
      <c r="L16" s="2"/>
      <c r="M16" s="2"/>
      <c r="N16" s="2"/>
    </row>
    <row r="17" spans="1:14" ht="12.75">
      <c r="A17" s="13" t="s">
        <v>13</v>
      </c>
      <c r="C17" s="2">
        <f>MAX(C4:C14)</f>
        <v>267</v>
      </c>
      <c r="D17" s="2">
        <f>MAX(D4:D14)</f>
        <v>264</v>
      </c>
      <c r="E17" s="2">
        <f>MAX(E4:E14)</f>
        <v>259</v>
      </c>
      <c r="F17" s="2">
        <f>MAX(F4:F14)</f>
        <v>737</v>
      </c>
      <c r="G17" s="6"/>
      <c r="H17" s="8"/>
      <c r="I17" s="8">
        <f>MAX(I4:I14)</f>
        <v>109</v>
      </c>
      <c r="J17" s="2"/>
      <c r="K17" s="2"/>
      <c r="L17" s="2"/>
      <c r="M17" s="2"/>
      <c r="N17" s="2"/>
    </row>
    <row r="18" spans="1:14" ht="12.75">
      <c r="A18" s="13" t="s">
        <v>14</v>
      </c>
      <c r="B18" s="11"/>
      <c r="C18" s="2">
        <f>MIN(C4:C14)</f>
        <v>176</v>
      </c>
      <c r="D18" s="2">
        <f>MIN(D4:D14)</f>
        <v>189</v>
      </c>
      <c r="E18" s="2">
        <f>MIN(E4:E14)</f>
        <v>179</v>
      </c>
      <c r="F18" s="2">
        <f>MIN(F4:F14)</f>
        <v>603</v>
      </c>
      <c r="G18" s="6"/>
      <c r="H18" s="8"/>
      <c r="I18" s="8"/>
      <c r="J18" s="2"/>
      <c r="K18" s="2"/>
      <c r="L18" s="2"/>
      <c r="M18" s="2"/>
      <c r="N18" s="2"/>
    </row>
    <row r="19" spans="1:14" ht="12.75">
      <c r="A19" s="13" t="s">
        <v>17</v>
      </c>
      <c r="B19" s="11"/>
      <c r="C19" s="2">
        <f>COUNT(C4:C14)</f>
        <v>6</v>
      </c>
      <c r="D19" s="2">
        <f>COUNT(D4:D14)</f>
        <v>6</v>
      </c>
      <c r="E19" s="2">
        <f>COUNT(E4:E14)</f>
        <v>6</v>
      </c>
      <c r="F19" s="2"/>
      <c r="G19" s="6"/>
      <c r="H19" s="8"/>
      <c r="I19" s="8"/>
      <c r="J19" s="2"/>
      <c r="K19" s="2"/>
      <c r="L19" s="2"/>
      <c r="M19" s="2"/>
      <c r="N19" s="2"/>
    </row>
    <row r="20" spans="1:14" ht="12.75">
      <c r="A20" s="18"/>
      <c r="B20" s="20"/>
      <c r="C20" s="2"/>
      <c r="D20" s="2"/>
      <c r="E20" s="2"/>
      <c r="F20" s="2"/>
      <c r="G20" s="19"/>
      <c r="H20" s="8"/>
      <c r="I20" s="8"/>
      <c r="J20" s="2"/>
      <c r="K20" s="2"/>
      <c r="L20" s="2"/>
      <c r="M20" s="2"/>
      <c r="N20" s="2"/>
    </row>
    <row r="21" spans="1:14" ht="12.75">
      <c r="A21" s="24"/>
      <c r="B21" s="20"/>
      <c r="C21" s="2"/>
      <c r="D21" s="2"/>
      <c r="E21" s="2"/>
      <c r="F21" s="2"/>
      <c r="G21" s="19"/>
      <c r="H21" s="8"/>
      <c r="I21" s="8"/>
      <c r="J21" s="2"/>
      <c r="K21" s="2"/>
      <c r="L21" s="2"/>
      <c r="M21" s="2"/>
      <c r="N21" s="2"/>
    </row>
    <row r="22" spans="1:14" ht="12.75">
      <c r="A22" s="18"/>
      <c r="B22" s="20"/>
      <c r="C22" s="2"/>
      <c r="D22" s="2"/>
      <c r="E22" s="2"/>
      <c r="F22" s="2"/>
      <c r="G22" s="19"/>
      <c r="H22" s="8"/>
      <c r="I22" s="8"/>
      <c r="J22" s="2"/>
      <c r="K22" s="2"/>
      <c r="L22" s="2"/>
      <c r="M22" s="2"/>
      <c r="N22" s="2"/>
    </row>
    <row r="23" spans="1:14" ht="12.75">
      <c r="A23" s="18"/>
      <c r="B23" s="20"/>
      <c r="C23" s="2"/>
      <c r="D23" s="2"/>
      <c r="E23" s="2"/>
      <c r="F23" s="2"/>
      <c r="G23" s="19"/>
      <c r="H23" s="8"/>
      <c r="I23" s="8"/>
      <c r="J23" s="2"/>
      <c r="K23" s="2"/>
      <c r="L23" s="2"/>
      <c r="M23" s="2"/>
      <c r="N23" s="2"/>
    </row>
    <row r="24" spans="1:14" ht="12.75">
      <c r="A24" s="18"/>
      <c r="B24" s="20"/>
      <c r="C24" s="2"/>
      <c r="D24" s="2"/>
      <c r="E24" s="2"/>
      <c r="F24" s="2"/>
      <c r="G24" s="19"/>
      <c r="H24" s="8"/>
      <c r="I24" s="8"/>
      <c r="J24" s="2"/>
      <c r="K24" s="2"/>
      <c r="L24" s="2"/>
      <c r="M24" s="2"/>
      <c r="N24" s="2"/>
    </row>
    <row r="25" spans="1:14" ht="12.75">
      <c r="A25" s="18"/>
      <c r="B25" s="20"/>
      <c r="C25" s="2"/>
      <c r="D25" s="2"/>
      <c r="E25" s="2"/>
      <c r="F25" s="2"/>
      <c r="G25" s="19"/>
      <c r="H25" s="8"/>
      <c r="I25" s="8"/>
      <c r="J25" s="2"/>
      <c r="K25" s="2"/>
      <c r="L25" s="2"/>
      <c r="M25" s="2"/>
      <c r="N25" s="2"/>
    </row>
    <row r="26" spans="1:14" ht="12.75">
      <c r="A26" s="18"/>
      <c r="B26" s="20"/>
      <c r="C26" s="2"/>
      <c r="D26" s="2"/>
      <c r="E26" s="2"/>
      <c r="F26" s="2"/>
      <c r="G26" s="19"/>
      <c r="H26" s="8"/>
      <c r="I26" s="8"/>
      <c r="J26" s="2"/>
      <c r="K26" s="2"/>
      <c r="L26" s="2"/>
      <c r="M26" s="2"/>
      <c r="N26" s="2"/>
    </row>
    <row r="27" spans="1:14" ht="12.75">
      <c r="A27" s="18"/>
      <c r="B27" s="20"/>
      <c r="C27" s="2"/>
      <c r="D27" s="2"/>
      <c r="E27" s="2"/>
      <c r="F27" s="2"/>
      <c r="G27" s="19"/>
      <c r="H27" s="8"/>
      <c r="I27" s="8"/>
      <c r="J27" s="2"/>
      <c r="K27" s="2"/>
      <c r="L27" s="2"/>
      <c r="M27" s="2"/>
      <c r="N27" s="2"/>
    </row>
    <row r="28" spans="1:14" ht="12.75">
      <c r="A28" s="18"/>
      <c r="B28" s="20"/>
      <c r="C28" s="2"/>
      <c r="D28" s="2"/>
      <c r="E28" s="2"/>
      <c r="F28" s="2"/>
      <c r="G28" s="19"/>
      <c r="H28" s="8"/>
      <c r="I28" s="8"/>
      <c r="J28" s="2"/>
      <c r="K28" s="2"/>
      <c r="L28" s="2"/>
      <c r="M28" s="2"/>
      <c r="N28" s="2"/>
    </row>
    <row r="29" spans="1:14" ht="12.75">
      <c r="A29" s="18"/>
      <c r="B29" s="20"/>
      <c r="C29" s="2"/>
      <c r="D29" s="2"/>
      <c r="E29" s="2"/>
      <c r="F29" s="2"/>
      <c r="G29" s="19"/>
      <c r="H29" s="8"/>
      <c r="I29" s="8"/>
      <c r="J29" s="2"/>
      <c r="K29" s="2"/>
      <c r="L29" s="2"/>
      <c r="M29" s="2"/>
      <c r="N29" s="2"/>
    </row>
    <row r="30" spans="1:14" ht="12.75">
      <c r="A30" s="18"/>
      <c r="B30" s="20"/>
      <c r="C30" s="2"/>
      <c r="D30" s="2"/>
      <c r="E30" s="2"/>
      <c r="F30" s="2"/>
      <c r="G30" s="19"/>
      <c r="H30" s="10"/>
      <c r="I30" s="10"/>
      <c r="J30" s="2"/>
      <c r="K30" s="2"/>
      <c r="L30" s="2"/>
      <c r="M30" s="2"/>
      <c r="N30" s="2"/>
    </row>
    <row r="31" spans="1:14" ht="12.75">
      <c r="A31" s="18"/>
      <c r="B31" s="20"/>
      <c r="C31" s="15"/>
      <c r="D31" s="15"/>
      <c r="E31" s="15"/>
      <c r="F31" s="15"/>
      <c r="G31" s="19"/>
      <c r="H31" s="10"/>
      <c r="I31" s="10"/>
      <c r="J31" s="2"/>
      <c r="K31" s="2"/>
      <c r="L31" s="2"/>
      <c r="M31" s="2"/>
      <c r="N31" s="2"/>
    </row>
    <row r="32" spans="1:14" ht="12.75">
      <c r="A32" s="18"/>
      <c r="B32" s="20"/>
      <c r="C32" s="15"/>
      <c r="D32" s="15"/>
      <c r="E32" s="15"/>
      <c r="F32" s="14"/>
      <c r="G32" s="19"/>
      <c r="H32" s="10"/>
      <c r="I32" s="10"/>
      <c r="J32" s="2"/>
      <c r="K32" s="2"/>
      <c r="L32" s="2"/>
      <c r="M32" s="2"/>
      <c r="N32" s="2"/>
    </row>
    <row r="33" spans="1:14" ht="12.75">
      <c r="A33" s="18"/>
      <c r="B33" s="20"/>
      <c r="C33" s="15"/>
      <c r="D33" s="15"/>
      <c r="E33" s="15"/>
      <c r="F33" s="14"/>
      <c r="G33" s="19"/>
      <c r="H33" s="10"/>
      <c r="I33" s="10"/>
      <c r="J33" s="2"/>
      <c r="K33" s="2"/>
      <c r="L33" s="2"/>
      <c r="M33" s="2"/>
      <c r="N33" s="2"/>
    </row>
    <row r="34" spans="1:14" ht="12.75">
      <c r="A34" s="18"/>
      <c r="B34" s="20"/>
      <c r="C34" s="14"/>
      <c r="D34" s="14"/>
      <c r="E34" s="14"/>
      <c r="F34" s="14"/>
      <c r="G34" s="19"/>
      <c r="H34" s="7"/>
      <c r="I34" s="7"/>
      <c r="J34" s="2"/>
      <c r="K34" s="2"/>
      <c r="L34" s="2"/>
      <c r="M34" s="2"/>
      <c r="N34" s="2"/>
    </row>
    <row r="35" spans="1:14" ht="12.75">
      <c r="A35" s="18"/>
      <c r="B35" s="20"/>
      <c r="C35" s="15"/>
      <c r="D35" s="15"/>
      <c r="E35" s="15"/>
      <c r="F35" s="14"/>
      <c r="G35" s="19"/>
      <c r="H35" s="10"/>
      <c r="I35" s="10"/>
      <c r="J35" s="2"/>
      <c r="K35" s="2"/>
      <c r="L35" s="2"/>
      <c r="M35" s="2"/>
      <c r="N35" s="2"/>
    </row>
    <row r="36" spans="1:14" ht="12.75">
      <c r="A36" s="18"/>
      <c r="B36" s="20"/>
      <c r="C36" s="15"/>
      <c r="D36" s="15"/>
      <c r="E36" s="15"/>
      <c r="F36" s="14"/>
      <c r="G36" s="19"/>
      <c r="H36" s="10"/>
      <c r="I36" s="10"/>
      <c r="J36" s="2"/>
      <c r="K36" s="2"/>
      <c r="L36" s="2"/>
      <c r="M36" s="2"/>
      <c r="N36" s="2"/>
    </row>
    <row r="37" spans="1:14" ht="12.75">
      <c r="A37" s="18"/>
      <c r="B37" s="20"/>
      <c r="C37" s="15"/>
      <c r="D37" s="15"/>
      <c r="E37" s="15"/>
      <c r="F37" s="14"/>
      <c r="G37" s="19"/>
      <c r="H37" s="10"/>
      <c r="I37" s="10"/>
      <c r="J37" s="2"/>
      <c r="K37" s="2"/>
      <c r="L37" s="2"/>
      <c r="M37" s="2"/>
      <c r="N37" s="2"/>
    </row>
    <row r="38" spans="1:14" ht="12.75">
      <c r="A38" s="18"/>
      <c r="B38" s="20"/>
      <c r="C38" s="15"/>
      <c r="D38" s="15"/>
      <c r="E38" s="15"/>
      <c r="F38" s="14"/>
      <c r="G38" s="19"/>
      <c r="H38" s="10"/>
      <c r="I38" s="10"/>
      <c r="J38" s="2"/>
      <c r="K38" s="2"/>
      <c r="L38" s="2"/>
      <c r="M38" s="2"/>
      <c r="N38" s="2"/>
    </row>
    <row r="39" spans="1:14" ht="12.75">
      <c r="A39" s="18"/>
      <c r="B39" s="20"/>
      <c r="C39" s="15"/>
      <c r="D39" s="15"/>
      <c r="E39" s="15"/>
      <c r="F39" s="14"/>
      <c r="G39" s="19"/>
      <c r="H39" s="10"/>
      <c r="I39" s="10"/>
      <c r="J39" s="2"/>
      <c r="K39" s="2"/>
      <c r="L39" s="2"/>
      <c r="M39" s="2"/>
      <c r="N39" s="2"/>
    </row>
    <row r="40" spans="1:14" ht="12.75">
      <c r="A40" s="18"/>
      <c r="B40" s="20"/>
      <c r="C40" s="15"/>
      <c r="D40" s="15"/>
      <c r="E40" s="15"/>
      <c r="F40" s="14"/>
      <c r="G40" s="19"/>
      <c r="H40" s="10"/>
      <c r="I40" s="10"/>
      <c r="J40" s="2"/>
      <c r="K40" s="2"/>
      <c r="L40" s="2"/>
      <c r="M40" s="2"/>
      <c r="N40" s="2"/>
    </row>
    <row r="41" spans="1:14" ht="12.75">
      <c r="A41" s="18"/>
      <c r="B41" s="20"/>
      <c r="C41" s="15"/>
      <c r="D41" s="15"/>
      <c r="E41" s="15"/>
      <c r="F41" s="14"/>
      <c r="G41" s="19"/>
      <c r="H41" s="10"/>
      <c r="I41" s="10"/>
      <c r="J41" s="2"/>
      <c r="K41" s="2"/>
      <c r="L41" s="2"/>
      <c r="M41" s="2"/>
      <c r="N41" s="2"/>
    </row>
    <row r="42" spans="1:14" ht="12.75">
      <c r="A42" s="18"/>
      <c r="B42" s="20"/>
      <c r="C42" s="15"/>
      <c r="D42" s="15"/>
      <c r="E42" s="15"/>
      <c r="F42" s="14"/>
      <c r="G42" s="19"/>
      <c r="H42" s="10"/>
      <c r="I42" s="10"/>
      <c r="J42" s="2"/>
      <c r="K42" s="2"/>
      <c r="L42" s="2"/>
      <c r="M42" s="2"/>
      <c r="N42" s="2"/>
    </row>
    <row r="43" spans="1:14" ht="12.75">
      <c r="A43" s="18"/>
      <c r="B43" s="20"/>
      <c r="C43" s="15"/>
      <c r="D43" s="15"/>
      <c r="E43" s="15"/>
      <c r="F43" s="14"/>
      <c r="G43" s="19"/>
      <c r="H43" s="10"/>
      <c r="I43" s="10"/>
      <c r="J43" s="2"/>
      <c r="K43" s="2"/>
      <c r="L43" s="2"/>
      <c r="M43" s="2"/>
      <c r="N43" s="2"/>
    </row>
    <row r="44" spans="1:14" ht="12.75">
      <c r="A44" s="18"/>
      <c r="B44" s="20"/>
      <c r="C44" s="15"/>
      <c r="D44" s="15"/>
      <c r="E44" s="15"/>
      <c r="F44" s="14"/>
      <c r="G44" s="19"/>
      <c r="H44" s="10"/>
      <c r="I44" s="10"/>
      <c r="J44" s="2"/>
      <c r="K44" s="2"/>
      <c r="L44" s="2"/>
      <c r="M44" s="2"/>
      <c r="N44" s="2"/>
    </row>
    <row r="45" spans="1:14" ht="12.75">
      <c r="A45" s="18"/>
      <c r="B45" s="20"/>
      <c r="C45" s="15"/>
      <c r="D45" s="15"/>
      <c r="E45" s="15"/>
      <c r="F45" s="14"/>
      <c r="G45" s="19"/>
      <c r="H45" s="10"/>
      <c r="I45" s="10"/>
      <c r="J45" s="2"/>
      <c r="K45" s="2"/>
      <c r="L45" s="2"/>
      <c r="M45" s="2"/>
      <c r="N45" s="2"/>
    </row>
    <row r="46" spans="1:14" ht="12.75">
      <c r="A46" s="18"/>
      <c r="B46" s="20"/>
      <c r="C46" s="15"/>
      <c r="D46" s="15"/>
      <c r="E46" s="15"/>
      <c r="F46" s="14"/>
      <c r="G46" s="19"/>
      <c r="H46" s="10"/>
      <c r="I46" s="10"/>
      <c r="J46" s="2"/>
      <c r="K46" s="2"/>
      <c r="L46" s="2"/>
      <c r="M46" s="2"/>
      <c r="N46" s="2"/>
    </row>
    <row r="47" spans="1:14" ht="12.75">
      <c r="A47" s="2"/>
      <c r="B47" s="11"/>
      <c r="C47" s="15"/>
      <c r="D47" s="15"/>
      <c r="E47" s="15"/>
      <c r="F47" s="14"/>
      <c r="G47" s="6"/>
      <c r="H47" s="10"/>
      <c r="I47" s="10"/>
      <c r="J47" s="2"/>
      <c r="K47" s="2"/>
      <c r="L47" s="2"/>
      <c r="M47" s="2"/>
      <c r="N47" s="2"/>
    </row>
    <row r="48" spans="2:14" ht="12.75">
      <c r="B48" s="16"/>
      <c r="C48" s="15"/>
      <c r="D48" s="15"/>
      <c r="E48" s="15"/>
      <c r="F48" s="14"/>
      <c r="G48" s="6"/>
      <c r="H48" s="10"/>
      <c r="I48" s="10"/>
      <c r="J48" s="2"/>
      <c r="K48" s="2"/>
      <c r="L48" s="2"/>
      <c r="M48" s="2"/>
      <c r="N48" s="2"/>
    </row>
    <row r="49" spans="2:14" ht="12.75">
      <c r="B49" s="16"/>
      <c r="C49" s="15"/>
      <c r="D49" s="15"/>
      <c r="E49" s="15"/>
      <c r="F49" s="14"/>
      <c r="G49" s="6"/>
      <c r="H49" s="10"/>
      <c r="I49" s="10"/>
      <c r="J49" s="2"/>
      <c r="K49" s="2"/>
      <c r="L49" s="2"/>
      <c r="M49" s="2"/>
      <c r="N49" s="2"/>
    </row>
    <row r="50" spans="3:14" ht="12.75">
      <c r="C50" s="9"/>
      <c r="D50" s="9"/>
      <c r="E50" s="9"/>
      <c r="F50" s="9"/>
      <c r="G50" s="9"/>
      <c r="H50" s="10"/>
      <c r="I50" s="10"/>
      <c r="J50" s="2"/>
      <c r="K50" s="2"/>
      <c r="L50" s="2"/>
      <c r="M50" s="2"/>
      <c r="N50" s="2"/>
    </row>
    <row r="51" spans="1:14" ht="12.75">
      <c r="A51" s="21"/>
      <c r="C51" s="9"/>
      <c r="D51" s="9"/>
      <c r="E51" s="9"/>
      <c r="F51" s="9"/>
      <c r="G51" s="9"/>
      <c r="H51" s="10"/>
      <c r="I51" s="10"/>
      <c r="J51" s="2"/>
      <c r="K51" s="2"/>
      <c r="L51" s="2"/>
      <c r="M51" s="2"/>
      <c r="N51" s="2"/>
    </row>
    <row r="52" spans="1:14" ht="12.75">
      <c r="A52" s="21"/>
      <c r="C52" s="9"/>
      <c r="D52" s="9"/>
      <c r="E52" s="9"/>
      <c r="F52" s="9"/>
      <c r="G52" s="9"/>
      <c r="H52" s="10"/>
      <c r="I52" s="10"/>
      <c r="J52" s="2"/>
      <c r="K52" s="2"/>
      <c r="L52" s="2"/>
      <c r="M52" s="2"/>
      <c r="N52" s="2"/>
    </row>
    <row r="53" spans="10:14" ht="12.75">
      <c r="J53" s="2"/>
      <c r="K53" s="2"/>
      <c r="L53" s="2"/>
      <c r="M53" s="2"/>
      <c r="N53" s="2"/>
    </row>
    <row r="54" spans="10:14" ht="12.75">
      <c r="J54" s="2"/>
      <c r="K54" s="2"/>
      <c r="L54" s="2"/>
      <c r="M54" s="2"/>
      <c r="N54" s="2"/>
    </row>
    <row r="55" spans="10:14" ht="12.75">
      <c r="J55" s="2"/>
      <c r="K55" s="2"/>
      <c r="L55" s="2"/>
      <c r="M55" s="2"/>
      <c r="N55" s="2"/>
    </row>
    <row r="56" spans="10:14" ht="12.75">
      <c r="J56" s="2"/>
      <c r="K56" s="2"/>
      <c r="L56" s="2"/>
      <c r="M56" s="2"/>
      <c r="N56" s="2"/>
    </row>
    <row r="58" spans="2:9" ht="12.75">
      <c r="B58" s="11"/>
      <c r="C58" s="2"/>
      <c r="D58" s="2"/>
      <c r="E58" s="2"/>
      <c r="F58" s="2"/>
      <c r="G58" s="6"/>
      <c r="H58" s="8"/>
      <c r="I58" s="8"/>
    </row>
    <row r="59" spans="2:9" ht="12.75">
      <c r="B59" s="11"/>
      <c r="C59" s="2"/>
      <c r="D59" s="2"/>
      <c r="E59" s="2"/>
      <c r="F59" s="2"/>
      <c r="G59" s="6"/>
      <c r="H59" s="8"/>
      <c r="I59" s="8"/>
    </row>
    <row r="60" spans="2:9" ht="12.75">
      <c r="B60" s="11"/>
      <c r="C60" s="2"/>
      <c r="D60" s="2"/>
      <c r="E60" s="2"/>
      <c r="F60" s="2"/>
      <c r="G60" s="6"/>
      <c r="H60" s="8"/>
      <c r="I60" s="8"/>
    </row>
    <row r="61" spans="2:9" ht="12.75">
      <c r="B61" s="11"/>
      <c r="C61" s="2"/>
      <c r="D61" s="2"/>
      <c r="E61" s="2"/>
      <c r="F61" s="2"/>
      <c r="G61" s="6"/>
      <c r="H61" s="8"/>
      <c r="I61" s="8"/>
    </row>
    <row r="62" spans="2:9" ht="12.75">
      <c r="B62" s="11"/>
      <c r="C62" s="2"/>
      <c r="D62" s="2"/>
      <c r="E62" s="2"/>
      <c r="F62" s="2"/>
      <c r="G62" s="6"/>
      <c r="H62" s="8"/>
      <c r="I62" s="8"/>
    </row>
    <row r="63" spans="2:9" ht="12.75">
      <c r="B63" s="11"/>
      <c r="C63" s="2"/>
      <c r="D63" s="2"/>
      <c r="E63" s="2"/>
      <c r="F63" s="2"/>
      <c r="G63" s="6"/>
      <c r="H63" s="8"/>
      <c r="I63" s="8"/>
    </row>
    <row r="64" spans="2:9" ht="12.75">
      <c r="B64" s="11"/>
      <c r="C64" s="2"/>
      <c r="D64" s="2"/>
      <c r="E64" s="2"/>
      <c r="F64" s="2"/>
      <c r="G64" s="6"/>
      <c r="H64" s="8"/>
      <c r="I64" s="8"/>
    </row>
    <row r="65" spans="2:9" ht="12.75">
      <c r="B65" s="11"/>
      <c r="C65" s="2"/>
      <c r="D65" s="2"/>
      <c r="E65" s="2"/>
      <c r="F65" s="2"/>
      <c r="G65" s="6"/>
      <c r="H65" s="8"/>
      <c r="I65" s="8"/>
    </row>
    <row r="66" spans="2:9" ht="12.75">
      <c r="B66" s="11"/>
      <c r="C66" s="2"/>
      <c r="D66" s="2"/>
      <c r="E66" s="2"/>
      <c r="F66" s="2"/>
      <c r="G66" s="6"/>
      <c r="H66" s="8"/>
      <c r="I66" s="8"/>
    </row>
    <row r="67" spans="2:9" ht="12.75">
      <c r="B67" s="11"/>
      <c r="C67" s="2"/>
      <c r="D67" s="2"/>
      <c r="E67" s="2"/>
      <c r="F67" s="2"/>
      <c r="G67" s="6"/>
      <c r="H67" s="8"/>
      <c r="I67" s="8"/>
    </row>
    <row r="68" spans="2:9" ht="12.75">
      <c r="B68" s="11"/>
      <c r="C68" s="2"/>
      <c r="D68" s="2"/>
      <c r="E68" s="2"/>
      <c r="F68" s="2"/>
      <c r="G68" s="6"/>
      <c r="H68" s="8"/>
      <c r="I68" s="8"/>
    </row>
    <row r="69" spans="2:9" ht="12.75">
      <c r="B69" s="11"/>
      <c r="C69" s="2"/>
      <c r="D69" s="2"/>
      <c r="E69" s="2"/>
      <c r="F69" s="2"/>
      <c r="G69" s="6"/>
      <c r="H69" s="8"/>
      <c r="I69" s="8"/>
    </row>
    <row r="70" spans="2:9" ht="12.75">
      <c r="B70" s="11"/>
      <c r="C70" s="2"/>
      <c r="D70" s="2"/>
      <c r="E70" s="2"/>
      <c r="F70" s="2"/>
      <c r="G70" s="6"/>
      <c r="H70" s="8"/>
      <c r="I70" s="8"/>
    </row>
    <row r="71" spans="2:9" ht="12.75">
      <c r="B71" s="11"/>
      <c r="C71" s="2"/>
      <c r="D71" s="2"/>
      <c r="E71" s="2"/>
      <c r="F71" s="2"/>
      <c r="G71" s="6"/>
      <c r="H71" s="8"/>
      <c r="I71" s="8"/>
    </row>
    <row r="72" spans="2:9" ht="12.75">
      <c r="B72" s="11"/>
      <c r="C72" s="2"/>
      <c r="D72" s="2"/>
      <c r="E72" s="2"/>
      <c r="F72" s="2"/>
      <c r="G72" s="6"/>
      <c r="H72" s="8"/>
      <c r="I72" s="8"/>
    </row>
    <row r="73" spans="2:9" ht="12.75">
      <c r="B73" s="11"/>
      <c r="C73" s="2"/>
      <c r="D73" s="2"/>
      <c r="E73" s="2"/>
      <c r="F73" s="2"/>
      <c r="G73" s="6"/>
      <c r="H73" s="8"/>
      <c r="I73" s="8"/>
    </row>
    <row r="74" spans="2:9" ht="12.75">
      <c r="B74" s="11"/>
      <c r="C74" s="2"/>
      <c r="D74" s="2"/>
      <c r="E74" s="2"/>
      <c r="F74" s="2"/>
      <c r="G74" s="6"/>
      <c r="H74" s="8"/>
      <c r="I74" s="8"/>
    </row>
    <row r="75" spans="2:9" ht="12.75">
      <c r="B75" s="11"/>
      <c r="C75" s="2"/>
      <c r="D75" s="2"/>
      <c r="E75" s="2"/>
      <c r="F75" s="2"/>
      <c r="G75" s="6"/>
      <c r="H75" s="8"/>
      <c r="I75" s="8"/>
    </row>
    <row r="76" spans="2:9" ht="12.75">
      <c r="B76" s="11"/>
      <c r="C76" s="2"/>
      <c r="D76" s="2"/>
      <c r="E76" s="2"/>
      <c r="F76" s="2"/>
      <c r="G76" s="6"/>
      <c r="H76" s="8"/>
      <c r="I76" s="8"/>
    </row>
    <row r="77" spans="2:9" ht="12.75">
      <c r="B77" s="11"/>
      <c r="C77" s="2"/>
      <c r="D77" s="2"/>
      <c r="E77" s="2"/>
      <c r="F77" s="2"/>
      <c r="G77" s="6"/>
      <c r="H77" s="8"/>
      <c r="I77" s="8"/>
    </row>
    <row r="78" spans="2:9" ht="12.75">
      <c r="B78" s="11"/>
      <c r="C78" s="2"/>
      <c r="D78" s="2"/>
      <c r="E78" s="2"/>
      <c r="F78" s="2"/>
      <c r="G78" s="6"/>
      <c r="H78" s="8"/>
      <c r="I78" s="8"/>
    </row>
    <row r="79" spans="2:9" ht="12.75">
      <c r="B79" s="11"/>
      <c r="C79" s="2"/>
      <c r="D79" s="2"/>
      <c r="E79" s="2"/>
      <c r="F79" s="2"/>
      <c r="G79" s="6"/>
      <c r="H79" s="8"/>
      <c r="I79" s="8"/>
    </row>
    <row r="80" spans="2:9" ht="12.75">
      <c r="B80" s="11"/>
      <c r="C80" s="2"/>
      <c r="D80" s="2"/>
      <c r="E80" s="2"/>
      <c r="F80" s="2"/>
      <c r="G80" s="6"/>
      <c r="H80" s="8"/>
      <c r="I80" s="8"/>
    </row>
    <row r="81" spans="2:9" ht="12.75">
      <c r="B81" s="11"/>
      <c r="C81" s="2"/>
      <c r="D81" s="2"/>
      <c r="E81" s="2"/>
      <c r="F81" s="2"/>
      <c r="G81" s="6"/>
      <c r="H81" s="8"/>
      <c r="I81" s="8"/>
    </row>
    <row r="82" spans="2:9" ht="12.75">
      <c r="B82" s="11"/>
      <c r="C82" s="2"/>
      <c r="D82" s="2"/>
      <c r="E82" s="2"/>
      <c r="F82" s="2"/>
      <c r="G82" s="6"/>
      <c r="H82" s="8"/>
      <c r="I82" s="8"/>
    </row>
    <row r="83" spans="2:9" ht="12.75">
      <c r="B83" s="11"/>
      <c r="C83" s="2"/>
      <c r="D83" s="2"/>
      <c r="E83" s="2"/>
      <c r="F83" s="2"/>
      <c r="G83" s="6"/>
      <c r="H83" s="8"/>
      <c r="I83" s="8"/>
    </row>
    <row r="84" spans="2:9" ht="12.75">
      <c r="B84" s="11"/>
      <c r="C84" s="2"/>
      <c r="D84" s="2"/>
      <c r="E84" s="2"/>
      <c r="F84" s="2"/>
      <c r="G84" s="6"/>
      <c r="H84" s="8"/>
      <c r="I84" s="8"/>
    </row>
    <row r="85" spans="2:9" ht="12.75">
      <c r="B85" s="11"/>
      <c r="C85" s="2"/>
      <c r="D85" s="2"/>
      <c r="E85" s="2"/>
      <c r="F85" s="2"/>
      <c r="G85" s="6"/>
      <c r="H85" s="8"/>
      <c r="I85" s="8"/>
    </row>
    <row r="86" spans="2:9" ht="12.75">
      <c r="B86" s="11"/>
      <c r="C86" s="2"/>
      <c r="D86" s="2"/>
      <c r="E86" s="2"/>
      <c r="F86" s="2"/>
      <c r="G86" s="6"/>
      <c r="H86" s="8"/>
      <c r="I86" s="8"/>
    </row>
    <row r="87" spans="2:9" ht="12.75">
      <c r="B87" s="11"/>
      <c r="C87" s="2"/>
      <c r="D87" s="2"/>
      <c r="E87" s="2"/>
      <c r="F87" s="2"/>
      <c r="G87" s="6"/>
      <c r="H87" s="8"/>
      <c r="I87" s="8"/>
    </row>
    <row r="88" spans="2:9" ht="12.75">
      <c r="B88" s="11"/>
      <c r="C88" s="2"/>
      <c r="D88" s="2"/>
      <c r="E88" s="2"/>
      <c r="F88" s="2"/>
      <c r="G88" s="6"/>
      <c r="H88" s="8"/>
      <c r="I88" s="8"/>
    </row>
    <row r="89" spans="2:9" ht="12.75">
      <c r="B89" s="11"/>
      <c r="C89" s="2"/>
      <c r="D89" s="2"/>
      <c r="E89" s="2"/>
      <c r="F89" s="2"/>
      <c r="G89" s="6"/>
      <c r="H89" s="8"/>
      <c r="I89" s="8"/>
    </row>
    <row r="90" spans="2:9" ht="12.75">
      <c r="B90" s="11"/>
      <c r="C90" s="2"/>
      <c r="D90" s="2"/>
      <c r="E90" s="2"/>
      <c r="F90" s="2"/>
      <c r="G90" s="6"/>
      <c r="H90" s="8"/>
      <c r="I90" s="8"/>
    </row>
    <row r="91" spans="2:9" ht="12.75">
      <c r="B91" s="11"/>
      <c r="C91" s="2"/>
      <c r="D91" s="2"/>
      <c r="E91" s="2"/>
      <c r="F91" s="2"/>
      <c r="G91" s="6"/>
      <c r="H91" s="8"/>
      <c r="I91" s="8"/>
    </row>
    <row r="92" spans="2:9" ht="12.75">
      <c r="B92" s="12"/>
      <c r="C92" s="2"/>
      <c r="D92" s="2"/>
      <c r="E92" s="2"/>
      <c r="F92" s="2"/>
      <c r="G92" s="6"/>
      <c r="H92" s="8"/>
      <c r="I92" s="8"/>
    </row>
    <row r="93" spans="2:9" ht="12.75">
      <c r="B93" s="12"/>
      <c r="C93" s="2"/>
      <c r="D93" s="2"/>
      <c r="E93" s="2"/>
      <c r="F93" s="2"/>
      <c r="G93" s="6"/>
      <c r="H93" s="8"/>
      <c r="I93" s="8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2004-09-28T03:08:45Z</cp:lastPrinted>
  <dcterms:created xsi:type="dcterms:W3CDTF">2000-09-06T04:26:14Z</dcterms:created>
  <dcterms:modified xsi:type="dcterms:W3CDTF">2008-05-30T02:51:06Z</dcterms:modified>
  <cp:category/>
  <cp:version/>
  <cp:contentType/>
  <cp:contentStatus/>
</cp:coreProperties>
</file>