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300" activeTab="0"/>
  </bookViews>
  <sheets>
    <sheet name="Monday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<sst xmlns="http://schemas.openxmlformats.org/spreadsheetml/2006/main" count="26" uniqueCount="26">
  <si>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Date </t>
  </si>
  <si>
    <t>1st</t>
  </si>
  <si>
    <t>2nd</t>
  </si>
  <si>
    <t>3rd</t>
  </si>
  <si>
    <t>Series</t>
  </si>
  <si>
    <t>Avg</t>
  </si>
  <si>
    <t>W</t>
  </si>
  <si>
    <t>L</t>
  </si>
  <si>
    <t>S</t>
  </si>
  <si>
    <t>Paid</t>
  </si>
  <si>
    <t>Won</t>
  </si>
  <si>
    <t>Total</t>
  </si>
  <si>
    <t>Average</t>
  </si>
  <si>
    <t>Highest</t>
  </si>
  <si>
    <t>Lowest</t>
  </si>
  <si>
    <t>Win</t>
  </si>
  <si>
    <t>Lose</t>
  </si>
  <si>
    <t>Count</t>
  </si>
  <si>
    <t>3rd &gt; 200</t>
  </si>
  <si>
    <t>2nd &gt; 200</t>
  </si>
  <si>
    <t>1st &gt; 200</t>
  </si>
  <si>
    <t>Series &gt; 600</t>
  </si>
  <si>
    <t>Over Avg</t>
  </si>
  <si>
    <t>Series &gt; 700</t>
  </si>
  <si>
    <t>Week</t>
  </si>
  <si>
    <t>2005 Winter Bowling League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</si>
</sst>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[$-409]dddd\,\ mmmm\ dd\,\ yyyy"/>
    <numFmt numFmtId="167" formatCode="m/d/yy;@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0.000000000000"/>
    <numFmt numFmtId="178" formatCode="0.0000000000000"/>
    <numFmt numFmtId="179" formatCode="0.000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">
    <font>
      <sz val="10"/>
      <name val="Arial"/>
      <family val="0"/>
    </font>
    <font>
      <sz val="14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17" applyNumberFormat="1" applyAlignment="1">
      <alignment horizontal="center"/>
    </xf>
    <xf numFmtId="0" fontId="0" fillId="0" borderId="0" xfId="0" applyNumberFormat="1" applyAlignment="1" quotePrefix="1">
      <alignment horizontal="center"/>
    </xf>
    <xf numFmtId="165" fontId="0" fillId="0" borderId="0" xfId="0" applyNumberFormat="1" applyAlignment="1" quotePrefix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 quotePrefix="1">
      <alignment horizontal="center"/>
    </xf>
    <xf numFmtId="167" fontId="2" fillId="0" borderId="0" xfId="0" applyNumberFormat="1" applyFont="1" applyAlignment="1">
      <alignment horizontal="left"/>
    </xf>
    <xf numFmtId="164" fontId="0" fillId="0" borderId="0" xfId="0" applyNumberFormat="1" applyAlignment="1" quotePrefix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65" fontId="0" fillId="0" borderId="0" xfId="17" applyNumberFormat="1" applyAlignment="1">
      <alignment/>
    </xf>
    <xf numFmtId="165" fontId="2" fillId="0" borderId="0" xfId="17" applyNumberFormat="1" applyFont="1" applyAlignment="1">
      <alignment horizontal="center"/>
    </xf>
    <xf numFmtId="165" fontId="0" fillId="0" borderId="0" xfId="17" applyNumberFormat="1" applyFont="1" applyAlignment="1">
      <alignment horizontal="center"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8"/>
  <sheetViews>
    <sheetView tabSelected="1" workbookViewId="0" topLeftCell="A1">
      <selection activeCell="A26" sqref="A26"/>
    </sheetView>
  </sheetViews>
  <sheetFormatPr defaultColWidth="9.140625" defaultRowHeight="12.75"/>
  <cols>
    <col min="1" max="1" width="6.140625" style="0" customWidth="1"/>
    <col min="2" max="2" width="10.140625" style="0" bestFit="1" customWidth="1"/>
    <col min="7" max="7" width="10.7109375" style="4" customWidth="1"/>
    <col min="13" max="14" width="9.140625" style="22" customWidth="1"/>
    <col min="15" max="15" width="8.7109375" style="0" customWidth="1"/>
    <col min="16" max="16" width="9.57421875" style="0" bestFit="1" customWidth="1"/>
    <col min="18" max="18" width="12.00390625" style="0" bestFit="1" customWidth="1"/>
    <col min="19" max="19" width="12.00390625" style="0" customWidth="1"/>
    <col min="20" max="20" width="9.140625" style="2" customWidth="1"/>
  </cols>
  <sheetData>
    <row r="1" ht="18">
      <c r="A1" s="1" t="s">
        <v>25</v>
      </c>
    </row>
    <row r="3" spans="1:20" ht="12.75">
      <c r="A3" s="3" t="s">
        <v>24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5" t="s">
        <v>5</v>
      </c>
      <c r="H3" s="3" t="s">
        <v>6</v>
      </c>
      <c r="I3" s="3" t="s">
        <v>7</v>
      </c>
      <c r="J3" s="3" t="s">
        <v>8</v>
      </c>
      <c r="K3" s="3" t="s">
        <v>15</v>
      </c>
      <c r="L3" s="3" t="s">
        <v>16</v>
      </c>
      <c r="M3" s="23" t="s">
        <v>9</v>
      </c>
      <c r="N3" s="23" t="s">
        <v>10</v>
      </c>
      <c r="O3" s="3" t="s">
        <v>20</v>
      </c>
      <c r="P3" s="3" t="s">
        <v>19</v>
      </c>
      <c r="Q3" s="3" t="s">
        <v>18</v>
      </c>
      <c r="R3" s="3" t="s">
        <v>21</v>
      </c>
      <c r="S3" s="3" t="s">
        <v>23</v>
      </c>
      <c r="T3" s="3" t="s">
        <v>22</v>
      </c>
    </row>
    <row r="4" spans="1:19" ht="12.75">
      <c r="A4" s="18">
        <v>1</v>
      </c>
      <c r="B4" s="20">
        <v>38601</v>
      </c>
      <c r="C4" s="2">
        <v>192</v>
      </c>
      <c r="D4" s="2">
        <v>300</v>
      </c>
      <c r="E4" s="2">
        <v>204</v>
      </c>
      <c r="F4" s="18">
        <f aca="true" t="shared" si="0" ref="F4:F26">SUM(C4:E4)</f>
        <v>696</v>
      </c>
      <c r="G4" s="19">
        <f>AVERAGE($C$4:E4)</f>
        <v>232</v>
      </c>
      <c r="H4" s="2">
        <v>3</v>
      </c>
      <c r="I4" s="2">
        <v>0</v>
      </c>
      <c r="J4" s="2">
        <v>1</v>
      </c>
      <c r="K4" s="2">
        <f aca="true" t="shared" si="1" ref="K4:K26">2*(H4)+J4</f>
        <v>7</v>
      </c>
      <c r="L4" s="2">
        <f aca="true" t="shared" si="2" ref="L4:L26">7-K4</f>
        <v>0</v>
      </c>
      <c r="M4" s="8">
        <v>28</v>
      </c>
      <c r="N4" s="8">
        <v>27</v>
      </c>
      <c r="O4" s="2">
        <f>IF(C4&gt;199,1,0)</f>
        <v>0</v>
      </c>
      <c r="P4" s="2">
        <f>IF(D4&gt;199,1,0)</f>
        <v>1</v>
      </c>
      <c r="Q4" s="2">
        <f>IF(E4&gt;199,1,0)</f>
        <v>1</v>
      </c>
      <c r="R4" s="2">
        <f>IF(F4&gt;600,1,0)</f>
        <v>1</v>
      </c>
      <c r="S4" s="2">
        <f>IF(F4&gt;700,1,0)</f>
        <v>0</v>
      </c>
    </row>
    <row r="5" spans="1:20" ht="12.75">
      <c r="A5" s="18">
        <f aca="true" t="shared" si="3" ref="A5:A10">A4+1</f>
        <v>2</v>
      </c>
      <c r="B5" s="20">
        <v>38607</v>
      </c>
      <c r="C5" s="2">
        <v>212</v>
      </c>
      <c r="D5" s="2">
        <v>163</v>
      </c>
      <c r="E5" s="2">
        <v>178</v>
      </c>
      <c r="F5" s="18">
        <f t="shared" si="0"/>
        <v>553</v>
      </c>
      <c r="G5" s="19">
        <f>AVERAGE($C$4:E5)</f>
        <v>208.16666666666666</v>
      </c>
      <c r="H5" s="2">
        <v>0</v>
      </c>
      <c r="I5" s="2">
        <v>3</v>
      </c>
      <c r="J5" s="2">
        <v>0</v>
      </c>
      <c r="K5" s="2">
        <f t="shared" si="1"/>
        <v>0</v>
      </c>
      <c r="L5" s="2">
        <f t="shared" si="2"/>
        <v>7</v>
      </c>
      <c r="M5" s="24">
        <v>37</v>
      </c>
      <c r="N5" s="8">
        <v>5</v>
      </c>
      <c r="O5" s="2">
        <f aca="true" t="shared" si="4" ref="O5:Q6">IF(C5&gt;199,O4+1,O4)</f>
        <v>1</v>
      </c>
      <c r="P5" s="2">
        <f t="shared" si="4"/>
        <v>1</v>
      </c>
      <c r="Q5" s="2">
        <f t="shared" si="4"/>
        <v>1</v>
      </c>
      <c r="R5" s="2">
        <f aca="true" t="shared" si="5" ref="R5:R10">IF(F5&gt;600,R4+1,R4)</f>
        <v>1</v>
      </c>
      <c r="S5" s="2">
        <f aca="true" t="shared" si="6" ref="S5:S10">IF(F5&gt;700,S4+1,S4)</f>
        <v>0</v>
      </c>
      <c r="T5" s="2" t="str">
        <f aca="true" t="shared" si="7" ref="T5:T10">IF(F5&gt;G4*3,"Y","N")</f>
        <v>N</v>
      </c>
    </row>
    <row r="6" spans="1:20" ht="12.75">
      <c r="A6" s="18">
        <f t="shared" si="3"/>
        <v>3</v>
      </c>
      <c r="B6" s="20">
        <f aca="true" t="shared" si="8" ref="B6:B11">B5+7</f>
        <v>38614</v>
      </c>
      <c r="C6" s="2">
        <v>197</v>
      </c>
      <c r="D6" s="2">
        <v>222</v>
      </c>
      <c r="E6" s="2">
        <v>228</v>
      </c>
      <c r="F6" s="18">
        <f t="shared" si="0"/>
        <v>647</v>
      </c>
      <c r="G6" s="19">
        <f>AVERAGE($C$4:E6)</f>
        <v>210.66666666666666</v>
      </c>
      <c r="H6" s="2">
        <v>1</v>
      </c>
      <c r="I6" s="2">
        <v>2</v>
      </c>
      <c r="J6" s="2">
        <v>0</v>
      </c>
      <c r="K6" s="2">
        <f t="shared" si="1"/>
        <v>2</v>
      </c>
      <c r="L6" s="2">
        <f t="shared" si="2"/>
        <v>5</v>
      </c>
      <c r="M6" s="24">
        <v>42</v>
      </c>
      <c r="N6" s="8">
        <v>0</v>
      </c>
      <c r="O6" s="2">
        <f t="shared" si="4"/>
        <v>1</v>
      </c>
      <c r="P6" s="2">
        <f t="shared" si="4"/>
        <v>2</v>
      </c>
      <c r="Q6" s="2">
        <f t="shared" si="4"/>
        <v>2</v>
      </c>
      <c r="R6" s="2">
        <f t="shared" si="5"/>
        <v>2</v>
      </c>
      <c r="S6" s="2">
        <f t="shared" si="6"/>
        <v>0</v>
      </c>
      <c r="T6" s="2" t="str">
        <f t="shared" si="7"/>
        <v>Y</v>
      </c>
    </row>
    <row r="7" spans="1:20" ht="12.75">
      <c r="A7" s="18">
        <f t="shared" si="3"/>
        <v>4</v>
      </c>
      <c r="B7" s="20">
        <f t="shared" si="8"/>
        <v>38621</v>
      </c>
      <c r="C7" s="2">
        <v>219</v>
      </c>
      <c r="D7" s="2">
        <v>207</v>
      </c>
      <c r="E7" s="2">
        <v>232</v>
      </c>
      <c r="F7" s="18">
        <f t="shared" si="0"/>
        <v>658</v>
      </c>
      <c r="G7" s="19">
        <f>AVERAGE($C$4:E7)</f>
        <v>212.83333333333334</v>
      </c>
      <c r="H7" s="2">
        <v>3</v>
      </c>
      <c r="I7" s="2">
        <v>0</v>
      </c>
      <c r="J7" s="2">
        <v>1</v>
      </c>
      <c r="K7" s="2">
        <f t="shared" si="1"/>
        <v>7</v>
      </c>
      <c r="L7" s="2">
        <f t="shared" si="2"/>
        <v>0</v>
      </c>
      <c r="M7" s="24">
        <v>63</v>
      </c>
      <c r="N7" s="8">
        <v>22</v>
      </c>
      <c r="O7" s="2">
        <f aca="true" t="shared" si="9" ref="O7:Q8">IF(C7&gt;199,O6+1,O6)</f>
        <v>2</v>
      </c>
      <c r="P7" s="2">
        <f t="shared" si="9"/>
        <v>3</v>
      </c>
      <c r="Q7" s="2">
        <f t="shared" si="9"/>
        <v>3</v>
      </c>
      <c r="R7" s="2">
        <f t="shared" si="5"/>
        <v>3</v>
      </c>
      <c r="S7" s="2">
        <f t="shared" si="6"/>
        <v>0</v>
      </c>
      <c r="T7" s="2" t="str">
        <f t="shared" si="7"/>
        <v>Y</v>
      </c>
    </row>
    <row r="8" spans="1:20" ht="12.75">
      <c r="A8" s="18">
        <f t="shared" si="3"/>
        <v>5</v>
      </c>
      <c r="B8" s="20">
        <f t="shared" si="8"/>
        <v>38628</v>
      </c>
      <c r="C8" s="2">
        <v>229</v>
      </c>
      <c r="D8" s="2">
        <v>171</v>
      </c>
      <c r="E8" s="2">
        <v>175</v>
      </c>
      <c r="F8" s="18">
        <f t="shared" si="0"/>
        <v>575</v>
      </c>
      <c r="G8" s="19">
        <f>AVERAGE($C$4:E8)</f>
        <v>208.6</v>
      </c>
      <c r="H8" s="2">
        <v>0</v>
      </c>
      <c r="I8" s="2">
        <v>3</v>
      </c>
      <c r="J8" s="2">
        <v>0</v>
      </c>
      <c r="K8" s="2">
        <f t="shared" si="1"/>
        <v>0</v>
      </c>
      <c r="L8" s="2">
        <f t="shared" si="2"/>
        <v>7</v>
      </c>
      <c r="M8" s="24">
        <v>104</v>
      </c>
      <c r="N8" s="8">
        <v>0</v>
      </c>
      <c r="O8" s="2">
        <f t="shared" si="9"/>
        <v>3</v>
      </c>
      <c r="P8" s="2">
        <f t="shared" si="9"/>
        <v>3</v>
      </c>
      <c r="Q8" s="2">
        <f t="shared" si="9"/>
        <v>3</v>
      </c>
      <c r="R8" s="2">
        <f t="shared" si="5"/>
        <v>3</v>
      </c>
      <c r="S8" s="2">
        <f t="shared" si="6"/>
        <v>0</v>
      </c>
      <c r="T8" s="2" t="str">
        <f t="shared" si="7"/>
        <v>N</v>
      </c>
    </row>
    <row r="9" spans="1:20" ht="12.75">
      <c r="A9" s="18">
        <f t="shared" si="3"/>
        <v>6</v>
      </c>
      <c r="B9" s="20">
        <f t="shared" si="8"/>
        <v>38635</v>
      </c>
      <c r="C9" s="2">
        <v>234</v>
      </c>
      <c r="D9" s="2">
        <v>202</v>
      </c>
      <c r="E9" s="2">
        <v>218</v>
      </c>
      <c r="F9" s="18">
        <f t="shared" si="0"/>
        <v>654</v>
      </c>
      <c r="G9" s="19">
        <f>AVERAGE($C$4:E9)</f>
        <v>210.16666666666666</v>
      </c>
      <c r="H9" s="2">
        <v>2</v>
      </c>
      <c r="I9" s="2">
        <v>1</v>
      </c>
      <c r="J9" s="2">
        <v>1</v>
      </c>
      <c r="K9" s="2">
        <f t="shared" si="1"/>
        <v>5</v>
      </c>
      <c r="L9" s="2">
        <f t="shared" si="2"/>
        <v>2</v>
      </c>
      <c r="M9" s="24">
        <v>109</v>
      </c>
      <c r="N9" s="8">
        <v>5</v>
      </c>
      <c r="O9" s="2">
        <f aca="true" t="shared" si="10" ref="O9:Q10">IF(C9&gt;199,O8+1,O8)</f>
        <v>4</v>
      </c>
      <c r="P9" s="2">
        <f t="shared" si="10"/>
        <v>4</v>
      </c>
      <c r="Q9" s="2">
        <f t="shared" si="10"/>
        <v>4</v>
      </c>
      <c r="R9" s="2">
        <f t="shared" si="5"/>
        <v>4</v>
      </c>
      <c r="S9" s="2">
        <f t="shared" si="6"/>
        <v>0</v>
      </c>
      <c r="T9" s="2" t="str">
        <f t="shared" si="7"/>
        <v>Y</v>
      </c>
    </row>
    <row r="10" spans="1:20" ht="12.75">
      <c r="A10" s="18">
        <f t="shared" si="3"/>
        <v>7</v>
      </c>
      <c r="B10" s="20">
        <f t="shared" si="8"/>
        <v>38642</v>
      </c>
      <c r="C10" s="2">
        <v>190</v>
      </c>
      <c r="D10" s="2">
        <v>238</v>
      </c>
      <c r="E10" s="2">
        <v>171</v>
      </c>
      <c r="F10" s="18">
        <f t="shared" si="0"/>
        <v>599</v>
      </c>
      <c r="G10" s="19">
        <f>AVERAGE($C$4:E10)</f>
        <v>208.66666666666666</v>
      </c>
      <c r="H10" s="2">
        <v>1</v>
      </c>
      <c r="I10" s="2">
        <v>2</v>
      </c>
      <c r="J10" s="2">
        <v>0</v>
      </c>
      <c r="K10" s="2">
        <f t="shared" si="1"/>
        <v>2</v>
      </c>
      <c r="L10" s="2">
        <f t="shared" si="2"/>
        <v>5</v>
      </c>
      <c r="M10" s="24">
        <v>104</v>
      </c>
      <c r="N10" s="8">
        <v>45</v>
      </c>
      <c r="O10" s="2">
        <f t="shared" si="10"/>
        <v>4</v>
      </c>
      <c r="P10" s="2">
        <f t="shared" si="10"/>
        <v>5</v>
      </c>
      <c r="Q10" s="2">
        <f t="shared" si="10"/>
        <v>4</v>
      </c>
      <c r="R10" s="2">
        <f t="shared" si="5"/>
        <v>4</v>
      </c>
      <c r="S10" s="2">
        <f t="shared" si="6"/>
        <v>0</v>
      </c>
      <c r="T10" s="2" t="str">
        <f t="shared" si="7"/>
        <v>N</v>
      </c>
    </row>
    <row r="11" spans="1:20" ht="12.75">
      <c r="A11" s="18">
        <f aca="true" t="shared" si="11" ref="A11:A16">A10+1</f>
        <v>8</v>
      </c>
      <c r="B11" s="20">
        <f t="shared" si="8"/>
        <v>38649</v>
      </c>
      <c r="C11" s="2">
        <v>204</v>
      </c>
      <c r="D11" s="2">
        <v>254</v>
      </c>
      <c r="E11" s="2">
        <v>198</v>
      </c>
      <c r="F11" s="18">
        <f t="shared" si="0"/>
        <v>656</v>
      </c>
      <c r="G11" s="19">
        <f>AVERAGE($C$4:E11)</f>
        <v>209.91666666666666</v>
      </c>
      <c r="H11" s="2">
        <v>1</v>
      </c>
      <c r="I11" s="2">
        <v>2</v>
      </c>
      <c r="J11" s="2">
        <v>0</v>
      </c>
      <c r="K11" s="2">
        <f t="shared" si="1"/>
        <v>2</v>
      </c>
      <c r="L11" s="2">
        <f t="shared" si="2"/>
        <v>5</v>
      </c>
      <c r="M11" s="24">
        <v>104</v>
      </c>
      <c r="N11" s="8">
        <v>39</v>
      </c>
      <c r="O11" s="2">
        <f aca="true" t="shared" si="12" ref="O11:Q12">IF(C11&gt;199,O10+1,O10)</f>
        <v>5</v>
      </c>
      <c r="P11" s="2">
        <f t="shared" si="12"/>
        <v>6</v>
      </c>
      <c r="Q11" s="2">
        <f t="shared" si="12"/>
        <v>4</v>
      </c>
      <c r="R11" s="2">
        <f aca="true" t="shared" si="13" ref="R11:R16">IF(F11&gt;600,R10+1,R10)</f>
        <v>5</v>
      </c>
      <c r="S11" s="2">
        <f aca="true" t="shared" si="14" ref="S11:S16">IF(F11&gt;700,S10+1,S10)</f>
        <v>0</v>
      </c>
      <c r="T11" s="2" t="str">
        <f aca="true" t="shared" si="15" ref="T11:T16">IF(F11&gt;G10*3,"Y","N")</f>
        <v>Y</v>
      </c>
    </row>
    <row r="12" spans="1:20" ht="12.75">
      <c r="A12" s="18">
        <f t="shared" si="11"/>
        <v>9</v>
      </c>
      <c r="B12" s="20">
        <f aca="true" t="shared" si="16" ref="B12:B17">B11+7</f>
        <v>38656</v>
      </c>
      <c r="C12" s="2">
        <v>168</v>
      </c>
      <c r="D12" s="2">
        <v>242</v>
      </c>
      <c r="E12" s="2">
        <v>212</v>
      </c>
      <c r="F12" s="18">
        <f t="shared" si="0"/>
        <v>622</v>
      </c>
      <c r="G12" s="19">
        <f>AVERAGE($C$4:E12)</f>
        <v>209.62962962962962</v>
      </c>
      <c r="H12" s="2">
        <v>1</v>
      </c>
      <c r="I12" s="2">
        <v>2</v>
      </c>
      <c r="J12" s="2">
        <v>1</v>
      </c>
      <c r="K12" s="2">
        <f t="shared" si="1"/>
        <v>3</v>
      </c>
      <c r="L12" s="2">
        <f t="shared" si="2"/>
        <v>4</v>
      </c>
      <c r="M12" s="24">
        <v>104</v>
      </c>
      <c r="N12" s="8">
        <v>10</v>
      </c>
      <c r="O12" s="2">
        <f t="shared" si="12"/>
        <v>5</v>
      </c>
      <c r="P12" s="2">
        <f t="shared" si="12"/>
        <v>7</v>
      </c>
      <c r="Q12" s="2">
        <f t="shared" si="12"/>
        <v>5</v>
      </c>
      <c r="R12" s="2">
        <f t="shared" si="13"/>
        <v>6</v>
      </c>
      <c r="S12" s="2">
        <f t="shared" si="14"/>
        <v>0</v>
      </c>
      <c r="T12" s="2" t="str">
        <f t="shared" si="15"/>
        <v>N</v>
      </c>
    </row>
    <row r="13" spans="1:20" ht="12.75">
      <c r="A13" s="18">
        <f t="shared" si="11"/>
        <v>10</v>
      </c>
      <c r="B13" s="20">
        <f t="shared" si="16"/>
        <v>38663</v>
      </c>
      <c r="C13" s="2">
        <v>145</v>
      </c>
      <c r="D13" s="2">
        <v>190</v>
      </c>
      <c r="E13" s="2">
        <v>182</v>
      </c>
      <c r="F13" s="18">
        <f t="shared" si="0"/>
        <v>517</v>
      </c>
      <c r="G13" s="19">
        <f>AVERAGE($C$4:E13)</f>
        <v>205.9</v>
      </c>
      <c r="H13" s="2">
        <v>0</v>
      </c>
      <c r="I13" s="2">
        <v>3</v>
      </c>
      <c r="J13" s="2">
        <v>0</v>
      </c>
      <c r="K13" s="2">
        <f t="shared" si="1"/>
        <v>0</v>
      </c>
      <c r="L13" s="2">
        <f t="shared" si="2"/>
        <v>7</v>
      </c>
      <c r="M13" s="24">
        <v>104</v>
      </c>
      <c r="N13" s="8">
        <v>0</v>
      </c>
      <c r="O13" s="2">
        <f aca="true" t="shared" si="17" ref="O13:Q14">IF(C13&gt;199,O12+1,O12)</f>
        <v>5</v>
      </c>
      <c r="P13" s="2">
        <f t="shared" si="17"/>
        <v>7</v>
      </c>
      <c r="Q13" s="2">
        <f t="shared" si="17"/>
        <v>5</v>
      </c>
      <c r="R13" s="2">
        <f t="shared" si="13"/>
        <v>6</v>
      </c>
      <c r="S13" s="2">
        <f t="shared" si="14"/>
        <v>0</v>
      </c>
      <c r="T13" s="2" t="str">
        <f t="shared" si="15"/>
        <v>N</v>
      </c>
    </row>
    <row r="14" spans="1:20" ht="12.75">
      <c r="A14" s="18">
        <f t="shared" si="11"/>
        <v>11</v>
      </c>
      <c r="B14" s="20">
        <f t="shared" si="16"/>
        <v>38670</v>
      </c>
      <c r="C14" s="2">
        <v>224</v>
      </c>
      <c r="D14" s="2">
        <v>213</v>
      </c>
      <c r="E14" s="2">
        <v>226</v>
      </c>
      <c r="F14" s="18">
        <f t="shared" si="0"/>
        <v>663</v>
      </c>
      <c r="G14" s="19">
        <f>AVERAGE($C$4:E14)</f>
        <v>207.27272727272728</v>
      </c>
      <c r="H14" s="2">
        <v>2</v>
      </c>
      <c r="I14" s="2">
        <v>1</v>
      </c>
      <c r="J14" s="2">
        <v>1</v>
      </c>
      <c r="K14" s="2">
        <f t="shared" si="1"/>
        <v>5</v>
      </c>
      <c r="L14" s="2">
        <f t="shared" si="2"/>
        <v>2</v>
      </c>
      <c r="M14" s="24">
        <v>104</v>
      </c>
      <c r="N14" s="8">
        <v>0</v>
      </c>
      <c r="O14" s="2">
        <f t="shared" si="17"/>
        <v>6</v>
      </c>
      <c r="P14" s="2">
        <f t="shared" si="17"/>
        <v>8</v>
      </c>
      <c r="Q14" s="2">
        <f t="shared" si="17"/>
        <v>6</v>
      </c>
      <c r="R14" s="2">
        <f t="shared" si="13"/>
        <v>7</v>
      </c>
      <c r="S14" s="2">
        <f t="shared" si="14"/>
        <v>0</v>
      </c>
      <c r="T14" s="2" t="str">
        <f t="shared" si="15"/>
        <v>Y</v>
      </c>
    </row>
    <row r="15" spans="1:20" ht="12.75">
      <c r="A15" s="18">
        <f t="shared" si="11"/>
        <v>12</v>
      </c>
      <c r="B15" s="20">
        <f t="shared" si="16"/>
        <v>38677</v>
      </c>
      <c r="C15" s="2">
        <v>211</v>
      </c>
      <c r="D15" s="2">
        <v>243</v>
      </c>
      <c r="E15" s="2">
        <v>212</v>
      </c>
      <c r="F15" s="18">
        <f t="shared" si="0"/>
        <v>666</v>
      </c>
      <c r="G15" s="19">
        <f>AVERAGE($C$4:E15)</f>
        <v>208.5</v>
      </c>
      <c r="H15" s="2">
        <v>1</v>
      </c>
      <c r="I15" s="2">
        <v>2</v>
      </c>
      <c r="J15" s="2">
        <v>0</v>
      </c>
      <c r="K15" s="2">
        <f t="shared" si="1"/>
        <v>2</v>
      </c>
      <c r="L15" s="2">
        <f t="shared" si="2"/>
        <v>5</v>
      </c>
      <c r="M15" s="24">
        <v>114</v>
      </c>
      <c r="N15" s="8">
        <v>45</v>
      </c>
      <c r="O15" s="2">
        <f aca="true" t="shared" si="18" ref="O15:Q16">IF(C15&gt;199,O14+1,O14)</f>
        <v>7</v>
      </c>
      <c r="P15" s="2">
        <f t="shared" si="18"/>
        <v>9</v>
      </c>
      <c r="Q15" s="2">
        <f t="shared" si="18"/>
        <v>7</v>
      </c>
      <c r="R15" s="2">
        <f t="shared" si="13"/>
        <v>8</v>
      </c>
      <c r="S15" s="2">
        <f t="shared" si="14"/>
        <v>0</v>
      </c>
      <c r="T15" s="2" t="str">
        <f t="shared" si="15"/>
        <v>Y</v>
      </c>
    </row>
    <row r="16" spans="1:20" ht="12.75">
      <c r="A16" s="18">
        <f t="shared" si="11"/>
        <v>13</v>
      </c>
      <c r="B16" s="20">
        <f t="shared" si="16"/>
        <v>38684</v>
      </c>
      <c r="C16" s="2">
        <v>196</v>
      </c>
      <c r="D16" s="2">
        <v>172</v>
      </c>
      <c r="E16" s="2">
        <v>188</v>
      </c>
      <c r="F16" s="18">
        <f t="shared" si="0"/>
        <v>556</v>
      </c>
      <c r="G16" s="19">
        <f>AVERAGE($C$4:E16)</f>
        <v>206.71794871794873</v>
      </c>
      <c r="H16" s="2">
        <v>0</v>
      </c>
      <c r="I16" s="2">
        <v>3</v>
      </c>
      <c r="J16" s="2">
        <v>0</v>
      </c>
      <c r="K16" s="2">
        <f t="shared" si="1"/>
        <v>0</v>
      </c>
      <c r="L16" s="2">
        <f t="shared" si="2"/>
        <v>7</v>
      </c>
      <c r="M16" s="24">
        <v>114</v>
      </c>
      <c r="N16" s="8">
        <v>4</v>
      </c>
      <c r="O16" s="2">
        <f t="shared" si="18"/>
        <v>7</v>
      </c>
      <c r="P16" s="2">
        <f t="shared" si="18"/>
        <v>9</v>
      </c>
      <c r="Q16" s="2">
        <f t="shared" si="18"/>
        <v>7</v>
      </c>
      <c r="R16" s="2">
        <f t="shared" si="13"/>
        <v>8</v>
      </c>
      <c r="S16" s="2">
        <f t="shared" si="14"/>
        <v>0</v>
      </c>
      <c r="T16" s="2" t="str">
        <f t="shared" si="15"/>
        <v>N</v>
      </c>
    </row>
    <row r="17" spans="1:20" ht="12.75">
      <c r="A17" s="18">
        <f aca="true" t="shared" si="19" ref="A17:A22">A16+1</f>
        <v>14</v>
      </c>
      <c r="B17" s="20">
        <f t="shared" si="16"/>
        <v>38691</v>
      </c>
      <c r="C17" s="2">
        <v>224</v>
      </c>
      <c r="D17" s="2">
        <v>230</v>
      </c>
      <c r="E17" s="2">
        <v>219</v>
      </c>
      <c r="F17" s="18">
        <f t="shared" si="0"/>
        <v>673</v>
      </c>
      <c r="G17" s="19">
        <f>AVERAGE($C$4:E17)</f>
        <v>207.97619047619048</v>
      </c>
      <c r="H17" s="2">
        <v>1</v>
      </c>
      <c r="I17" s="2">
        <v>2</v>
      </c>
      <c r="J17" s="2">
        <v>0</v>
      </c>
      <c r="K17" s="2">
        <f t="shared" si="1"/>
        <v>2</v>
      </c>
      <c r="L17" s="2">
        <f t="shared" si="2"/>
        <v>5</v>
      </c>
      <c r="M17" s="24">
        <v>100</v>
      </c>
      <c r="N17" s="8">
        <v>0</v>
      </c>
      <c r="O17" s="2">
        <f aca="true" t="shared" si="20" ref="O17:Q18">IF(C17&gt;199,O16+1,O16)</f>
        <v>8</v>
      </c>
      <c r="P17" s="2">
        <f t="shared" si="20"/>
        <v>10</v>
      </c>
      <c r="Q17" s="2">
        <f t="shared" si="20"/>
        <v>8</v>
      </c>
      <c r="R17" s="2">
        <f aca="true" t="shared" si="21" ref="R17:R22">IF(F17&gt;600,R16+1,R16)</f>
        <v>9</v>
      </c>
      <c r="S17" s="2">
        <f aca="true" t="shared" si="22" ref="S17:S22">IF(F17&gt;700,S16+1,S16)</f>
        <v>0</v>
      </c>
      <c r="T17" s="2" t="str">
        <f aca="true" t="shared" si="23" ref="T17:T22">IF(F17&gt;G16*3,"Y","N")</f>
        <v>Y</v>
      </c>
    </row>
    <row r="18" spans="1:20" ht="12.75">
      <c r="A18" s="18">
        <f t="shared" si="19"/>
        <v>15</v>
      </c>
      <c r="B18" s="20">
        <f aca="true" t="shared" si="24" ref="B18:B23">B17+7</f>
        <v>38698</v>
      </c>
      <c r="C18" s="2">
        <v>178</v>
      </c>
      <c r="D18" s="2">
        <v>227</v>
      </c>
      <c r="E18" s="2">
        <v>211</v>
      </c>
      <c r="F18" s="18">
        <f t="shared" si="0"/>
        <v>616</v>
      </c>
      <c r="G18" s="19">
        <f>AVERAGE($C$4:E18)</f>
        <v>207.8</v>
      </c>
      <c r="H18" s="2">
        <v>3</v>
      </c>
      <c r="I18" s="2">
        <v>0</v>
      </c>
      <c r="J18" s="2">
        <v>1</v>
      </c>
      <c r="K18" s="2">
        <f t="shared" si="1"/>
        <v>7</v>
      </c>
      <c r="L18" s="2">
        <f t="shared" si="2"/>
        <v>0</v>
      </c>
      <c r="M18" s="24">
        <v>50</v>
      </c>
      <c r="N18" s="8">
        <v>10</v>
      </c>
      <c r="O18" s="2">
        <f t="shared" si="20"/>
        <v>8</v>
      </c>
      <c r="P18" s="2">
        <f t="shared" si="20"/>
        <v>11</v>
      </c>
      <c r="Q18" s="2">
        <f t="shared" si="20"/>
        <v>9</v>
      </c>
      <c r="R18" s="2">
        <f t="shared" si="21"/>
        <v>10</v>
      </c>
      <c r="S18" s="2">
        <f t="shared" si="22"/>
        <v>0</v>
      </c>
      <c r="T18" s="2" t="str">
        <f t="shared" si="23"/>
        <v>N</v>
      </c>
    </row>
    <row r="19" spans="1:20" ht="12.75">
      <c r="A19" s="18">
        <f t="shared" si="19"/>
        <v>16</v>
      </c>
      <c r="B19" s="20">
        <f t="shared" si="24"/>
        <v>38705</v>
      </c>
      <c r="C19" s="2">
        <v>222</v>
      </c>
      <c r="D19" s="2">
        <v>207</v>
      </c>
      <c r="E19" s="2">
        <v>160</v>
      </c>
      <c r="F19" s="18">
        <f t="shared" si="0"/>
        <v>589</v>
      </c>
      <c r="G19" s="19">
        <f>AVERAGE($C$4:E19)</f>
        <v>207.08333333333334</v>
      </c>
      <c r="H19" s="2">
        <v>1</v>
      </c>
      <c r="I19" s="2">
        <v>2</v>
      </c>
      <c r="J19" s="2">
        <v>0</v>
      </c>
      <c r="K19" s="2">
        <f t="shared" si="1"/>
        <v>2</v>
      </c>
      <c r="L19" s="2">
        <f t="shared" si="2"/>
        <v>5</v>
      </c>
      <c r="M19" s="24">
        <v>65</v>
      </c>
      <c r="N19" s="8">
        <v>4</v>
      </c>
      <c r="O19" s="2">
        <f aca="true" t="shared" si="25" ref="O19:Q20">IF(C19&gt;199,O18+1,O18)</f>
        <v>9</v>
      </c>
      <c r="P19" s="2">
        <f t="shared" si="25"/>
        <v>12</v>
      </c>
      <c r="Q19" s="2">
        <f t="shared" si="25"/>
        <v>9</v>
      </c>
      <c r="R19" s="2">
        <f t="shared" si="21"/>
        <v>10</v>
      </c>
      <c r="S19" s="2">
        <f t="shared" si="22"/>
        <v>0</v>
      </c>
      <c r="T19" s="2" t="str">
        <f t="shared" si="23"/>
        <v>N</v>
      </c>
    </row>
    <row r="20" spans="1:20" ht="12.75">
      <c r="A20" s="18">
        <f t="shared" si="19"/>
        <v>17</v>
      </c>
      <c r="B20" s="20">
        <f t="shared" si="24"/>
        <v>38712</v>
      </c>
      <c r="C20" s="2">
        <v>161</v>
      </c>
      <c r="D20" s="2">
        <v>150</v>
      </c>
      <c r="E20" s="2">
        <v>201</v>
      </c>
      <c r="F20" s="18">
        <f t="shared" si="0"/>
        <v>512</v>
      </c>
      <c r="G20" s="19">
        <f>AVERAGE($C$4:E20)</f>
        <v>204.94117647058823</v>
      </c>
      <c r="H20" s="2">
        <v>1</v>
      </c>
      <c r="I20" s="2">
        <v>2</v>
      </c>
      <c r="J20" s="2">
        <v>0</v>
      </c>
      <c r="K20" s="2">
        <f t="shared" si="1"/>
        <v>2</v>
      </c>
      <c r="L20" s="2">
        <f t="shared" si="2"/>
        <v>5</v>
      </c>
      <c r="M20" s="24">
        <v>114</v>
      </c>
      <c r="N20" s="8">
        <v>5</v>
      </c>
      <c r="O20" s="2">
        <f t="shared" si="25"/>
        <v>9</v>
      </c>
      <c r="P20" s="2">
        <f t="shared" si="25"/>
        <v>12</v>
      </c>
      <c r="Q20" s="2">
        <f t="shared" si="25"/>
        <v>10</v>
      </c>
      <c r="R20" s="2">
        <f t="shared" si="21"/>
        <v>10</v>
      </c>
      <c r="S20" s="2">
        <f t="shared" si="22"/>
        <v>0</v>
      </c>
      <c r="T20" s="2" t="str">
        <f t="shared" si="23"/>
        <v>N</v>
      </c>
    </row>
    <row r="21" spans="1:20" ht="12.75">
      <c r="A21" s="18">
        <f t="shared" si="19"/>
        <v>18</v>
      </c>
      <c r="B21" s="20">
        <f t="shared" si="24"/>
        <v>38719</v>
      </c>
      <c r="C21" s="2">
        <v>206</v>
      </c>
      <c r="D21" s="2">
        <v>189</v>
      </c>
      <c r="E21" s="2">
        <v>207</v>
      </c>
      <c r="F21" s="18">
        <f t="shared" si="0"/>
        <v>602</v>
      </c>
      <c r="G21" s="19">
        <f>AVERAGE($C$4:E21)</f>
        <v>204.7037037037037</v>
      </c>
      <c r="H21" s="2">
        <v>1.5</v>
      </c>
      <c r="I21" s="2">
        <v>1.5</v>
      </c>
      <c r="J21" s="2">
        <v>0</v>
      </c>
      <c r="K21" s="2">
        <f t="shared" si="1"/>
        <v>3</v>
      </c>
      <c r="L21" s="2">
        <f t="shared" si="2"/>
        <v>4</v>
      </c>
      <c r="M21" s="24">
        <v>65</v>
      </c>
      <c r="N21" s="8">
        <v>2</v>
      </c>
      <c r="O21" s="2">
        <f aca="true" t="shared" si="26" ref="O21:Q22">IF(C21&gt;199,O20+1,O20)</f>
        <v>10</v>
      </c>
      <c r="P21" s="2">
        <f t="shared" si="26"/>
        <v>12</v>
      </c>
      <c r="Q21" s="2">
        <f t="shared" si="26"/>
        <v>11</v>
      </c>
      <c r="R21" s="2">
        <f t="shared" si="21"/>
        <v>11</v>
      </c>
      <c r="S21" s="2">
        <f t="shared" si="22"/>
        <v>0</v>
      </c>
      <c r="T21" s="2" t="str">
        <f t="shared" si="23"/>
        <v>N</v>
      </c>
    </row>
    <row r="22" spans="1:20" ht="12.75">
      <c r="A22" s="18">
        <f t="shared" si="19"/>
        <v>19</v>
      </c>
      <c r="B22" s="20">
        <f t="shared" si="24"/>
        <v>38726</v>
      </c>
      <c r="C22" s="2">
        <v>222</v>
      </c>
      <c r="D22" s="2">
        <v>191</v>
      </c>
      <c r="E22" s="2">
        <v>162</v>
      </c>
      <c r="F22" s="18">
        <f t="shared" si="0"/>
        <v>575</v>
      </c>
      <c r="G22" s="19">
        <f>AVERAGE($C$4:E22)</f>
        <v>204.01754385964912</v>
      </c>
      <c r="H22" s="2">
        <v>1</v>
      </c>
      <c r="I22" s="2">
        <v>2</v>
      </c>
      <c r="J22" s="2">
        <v>0</v>
      </c>
      <c r="K22" s="2">
        <f t="shared" si="1"/>
        <v>2</v>
      </c>
      <c r="L22" s="2">
        <f t="shared" si="2"/>
        <v>5</v>
      </c>
      <c r="M22" s="24">
        <v>90</v>
      </c>
      <c r="N22" s="8">
        <v>11</v>
      </c>
      <c r="O22" s="2">
        <f t="shared" si="26"/>
        <v>11</v>
      </c>
      <c r="P22" s="2">
        <f t="shared" si="26"/>
        <v>12</v>
      </c>
      <c r="Q22" s="2">
        <f t="shared" si="26"/>
        <v>11</v>
      </c>
      <c r="R22" s="2">
        <f t="shared" si="21"/>
        <v>11</v>
      </c>
      <c r="S22" s="2">
        <f t="shared" si="22"/>
        <v>0</v>
      </c>
      <c r="T22" s="2" t="str">
        <f t="shared" si="23"/>
        <v>N</v>
      </c>
    </row>
    <row r="23" spans="1:20" ht="12.75">
      <c r="A23" s="18">
        <f>A22+1</f>
        <v>20</v>
      </c>
      <c r="B23" s="20">
        <f t="shared" si="24"/>
        <v>38733</v>
      </c>
      <c r="C23" s="2">
        <v>203</v>
      </c>
      <c r="D23" s="2">
        <v>245</v>
      </c>
      <c r="E23" s="2">
        <v>220</v>
      </c>
      <c r="F23" s="18">
        <f t="shared" si="0"/>
        <v>668</v>
      </c>
      <c r="G23" s="19">
        <f>AVERAGE($C$4:E23)</f>
        <v>204.95</v>
      </c>
      <c r="H23" s="2">
        <v>1</v>
      </c>
      <c r="I23" s="2">
        <v>2</v>
      </c>
      <c r="J23" s="2">
        <v>0</v>
      </c>
      <c r="K23" s="2">
        <f t="shared" si="1"/>
        <v>2</v>
      </c>
      <c r="L23" s="2">
        <f t="shared" si="2"/>
        <v>5</v>
      </c>
      <c r="M23" s="24">
        <v>90</v>
      </c>
      <c r="N23" s="8">
        <v>103</v>
      </c>
      <c r="O23" s="2">
        <f aca="true" t="shared" si="27" ref="O23:Q24">IF(C23&gt;199,O22+1,O22)</f>
        <v>12</v>
      </c>
      <c r="P23" s="2">
        <f t="shared" si="27"/>
        <v>13</v>
      </c>
      <c r="Q23" s="2">
        <f t="shared" si="27"/>
        <v>12</v>
      </c>
      <c r="R23" s="2">
        <f>IF(F23&gt;600,R22+1,R22)</f>
        <v>12</v>
      </c>
      <c r="S23" s="2">
        <f>IF(F23&gt;700,S22+1,S22)</f>
        <v>0</v>
      </c>
      <c r="T23" s="2" t="str">
        <f>IF(F23&gt;G22*3,"Y","N")</f>
        <v>Y</v>
      </c>
    </row>
    <row r="24" spans="1:20" ht="12.75">
      <c r="A24" s="18">
        <f>A23+1</f>
        <v>21</v>
      </c>
      <c r="B24" s="20">
        <f>B23+7</f>
        <v>38740</v>
      </c>
      <c r="C24" s="2">
        <v>187</v>
      </c>
      <c r="D24" s="2">
        <v>205</v>
      </c>
      <c r="E24" s="2">
        <v>191</v>
      </c>
      <c r="F24" s="18">
        <f t="shared" si="0"/>
        <v>583</v>
      </c>
      <c r="G24" s="19">
        <f>AVERAGE($C$4:E24)</f>
        <v>204.44444444444446</v>
      </c>
      <c r="H24" s="2">
        <v>2</v>
      </c>
      <c r="I24" s="2">
        <v>1</v>
      </c>
      <c r="J24" s="2">
        <v>1</v>
      </c>
      <c r="K24" s="2">
        <f t="shared" si="1"/>
        <v>5</v>
      </c>
      <c r="L24" s="2">
        <f t="shared" si="2"/>
        <v>2</v>
      </c>
      <c r="M24" s="24">
        <v>90</v>
      </c>
      <c r="N24" s="8">
        <v>10</v>
      </c>
      <c r="O24" s="2">
        <f t="shared" si="27"/>
        <v>12</v>
      </c>
      <c r="P24" s="2">
        <f t="shared" si="27"/>
        <v>14</v>
      </c>
      <c r="Q24" s="2">
        <f t="shared" si="27"/>
        <v>12</v>
      </c>
      <c r="R24" s="2">
        <f>IF(F24&gt;600,R23+1,R23)</f>
        <v>12</v>
      </c>
      <c r="S24" s="2">
        <f>IF(F24&gt;700,S23+1,S23)</f>
        <v>0</v>
      </c>
      <c r="T24" s="2" t="str">
        <f>IF(F24&gt;G23*3,"Y","N")</f>
        <v>N</v>
      </c>
    </row>
    <row r="25" spans="1:20" ht="12.75">
      <c r="A25" s="18">
        <f>A24+1</f>
        <v>22</v>
      </c>
      <c r="B25" s="20">
        <f>B24+7</f>
        <v>38747</v>
      </c>
      <c r="C25" s="2">
        <v>178</v>
      </c>
      <c r="D25" s="2">
        <v>216</v>
      </c>
      <c r="E25" s="2">
        <v>172</v>
      </c>
      <c r="F25" s="18">
        <f t="shared" si="0"/>
        <v>566</v>
      </c>
      <c r="G25" s="19">
        <f>AVERAGE($C$4:E25)</f>
        <v>203.72727272727272</v>
      </c>
      <c r="H25" s="2">
        <v>0</v>
      </c>
      <c r="I25" s="2">
        <v>3</v>
      </c>
      <c r="J25" s="2">
        <v>0</v>
      </c>
      <c r="K25" s="2">
        <f t="shared" si="1"/>
        <v>0</v>
      </c>
      <c r="L25" s="2">
        <f t="shared" si="2"/>
        <v>7</v>
      </c>
      <c r="M25" s="24">
        <v>90</v>
      </c>
      <c r="N25" s="8">
        <v>13</v>
      </c>
      <c r="O25" s="2">
        <f>IF(C25&gt;199,O24+1,O24)</f>
        <v>12</v>
      </c>
      <c r="P25" s="2">
        <f>IF(D25&gt;199,P24+1,P24)</f>
        <v>15</v>
      </c>
      <c r="Q25" s="2">
        <f>IF(E25&gt;199,Q24+1,Q24)</f>
        <v>12</v>
      </c>
      <c r="R25" s="2">
        <f>IF(F25&gt;600,R24+1,R24)</f>
        <v>12</v>
      </c>
      <c r="S25" s="2">
        <f>IF(F25&gt;700,S24+1,S24)</f>
        <v>0</v>
      </c>
      <c r="T25" s="2" t="str">
        <f>IF(F25&gt;G24*3,"Y","N")</f>
        <v>N</v>
      </c>
    </row>
    <row r="26" spans="1:20" ht="12.75">
      <c r="A26" s="18">
        <f>A25+1</f>
        <v>23</v>
      </c>
      <c r="B26" s="20">
        <f>B25+7</f>
        <v>38754</v>
      </c>
      <c r="C26" s="2">
        <v>176</v>
      </c>
      <c r="D26" s="2">
        <v>258</v>
      </c>
      <c r="E26" s="2">
        <v>213</v>
      </c>
      <c r="F26" s="18">
        <f t="shared" si="0"/>
        <v>647</v>
      </c>
      <c r="G26" s="19">
        <f>AVERAGE($C$4:E26)</f>
        <v>204.2463768115942</v>
      </c>
      <c r="H26" s="2">
        <v>1</v>
      </c>
      <c r="I26" s="2">
        <v>2</v>
      </c>
      <c r="J26" s="2">
        <v>0</v>
      </c>
      <c r="K26" s="2">
        <f t="shared" si="1"/>
        <v>2</v>
      </c>
      <c r="L26" s="2">
        <f t="shared" si="2"/>
        <v>5</v>
      </c>
      <c r="M26" s="24">
        <v>59</v>
      </c>
      <c r="N26" s="8">
        <v>167</v>
      </c>
      <c r="O26" s="2">
        <f>IF(C26&gt;199,O25+1,O25)</f>
        <v>12</v>
      </c>
      <c r="P26" s="2">
        <f>IF(D26&gt;199,P25+1,P25)</f>
        <v>16</v>
      </c>
      <c r="Q26" s="2">
        <f>IF(E26&gt;199,Q25+1,Q25)</f>
        <v>13</v>
      </c>
      <c r="R26" s="2">
        <f>IF(F26&gt;600,R25+1,R25)</f>
        <v>13</v>
      </c>
      <c r="S26" s="2">
        <f>IF(F26&gt;700,S25+1,S25)</f>
        <v>0</v>
      </c>
      <c r="T26" s="2" t="str">
        <f>IF(F26&gt;G25*3,"Y","N")</f>
        <v>Y</v>
      </c>
    </row>
    <row r="27" spans="1:19" ht="12.75">
      <c r="A27" s="18"/>
      <c r="B27" s="20"/>
      <c r="C27" s="2"/>
      <c r="D27" s="2"/>
      <c r="E27" s="2"/>
      <c r="F27" s="18"/>
      <c r="G27" s="19"/>
      <c r="H27" s="2"/>
      <c r="I27" s="2"/>
      <c r="J27" s="2"/>
      <c r="K27" s="2"/>
      <c r="L27" s="2"/>
      <c r="M27" s="24"/>
      <c r="N27" s="8"/>
      <c r="O27" s="2"/>
      <c r="P27" s="2"/>
      <c r="Q27" s="2"/>
      <c r="R27" s="2"/>
      <c r="S27" s="2"/>
    </row>
    <row r="28" spans="1:19" ht="12.75">
      <c r="A28" s="18"/>
      <c r="B28" s="20"/>
      <c r="C28" s="2"/>
      <c r="D28" s="2"/>
      <c r="E28" s="2"/>
      <c r="F28" s="18"/>
      <c r="G28" s="19"/>
      <c r="H28" s="2"/>
      <c r="I28" s="2"/>
      <c r="J28" s="2"/>
      <c r="K28" s="2"/>
      <c r="L28" s="2"/>
      <c r="M28" s="8"/>
      <c r="N28" s="8"/>
      <c r="O28" s="2"/>
      <c r="P28" s="2"/>
      <c r="Q28" s="2"/>
      <c r="R28" s="2"/>
      <c r="S28" s="2"/>
    </row>
    <row r="29" spans="1:19" ht="12.75">
      <c r="A29" s="13" t="s">
        <v>11</v>
      </c>
      <c r="C29" s="2">
        <f>SUM(C4:C28)</f>
        <v>4578</v>
      </c>
      <c r="D29" s="2">
        <f>SUM(D4:D28)</f>
        <v>4935</v>
      </c>
      <c r="E29" s="2">
        <f>SUM(E4:E28)</f>
        <v>4580</v>
      </c>
      <c r="F29" s="2">
        <f>SUM(F4:F28)</f>
        <v>14093</v>
      </c>
      <c r="G29" s="6"/>
      <c r="H29" s="14">
        <f>SUM(H4:H4)</f>
        <v>3</v>
      </c>
      <c r="I29" s="14">
        <f>SUM(I4:I4)</f>
        <v>0</v>
      </c>
      <c r="J29" s="14">
        <f>SUM(J4:J4)</f>
        <v>1</v>
      </c>
      <c r="K29" s="14">
        <f>SUM(K4:K4)</f>
        <v>7</v>
      </c>
      <c r="L29" s="14">
        <f>SUM(L4:L4)</f>
        <v>0</v>
      </c>
      <c r="M29" s="7">
        <f>SUM(M4:M28)</f>
        <v>1944</v>
      </c>
      <c r="N29" s="7">
        <f>SUM(N4:N28)</f>
        <v>527</v>
      </c>
      <c r="O29" s="2"/>
      <c r="P29" s="2"/>
      <c r="Q29" s="2"/>
      <c r="R29" s="2"/>
      <c r="S29" s="2"/>
    </row>
    <row r="30" spans="1:19" ht="12.75">
      <c r="A30" s="13" t="s">
        <v>12</v>
      </c>
      <c r="C30" s="6">
        <f>AVERAGE(C4:C28)</f>
        <v>199.04347826086956</v>
      </c>
      <c r="D30" s="6">
        <f>AVERAGE(D4:D28)</f>
        <v>214.56521739130434</v>
      </c>
      <c r="E30" s="6">
        <f>AVERAGE(E4:E28)</f>
        <v>199.1304347826087</v>
      </c>
      <c r="F30" s="6">
        <f>AVERAGE(F4:F28)</f>
        <v>612.7391304347826</v>
      </c>
      <c r="G30" s="6"/>
      <c r="H30" s="6">
        <f>AVERAGE(H4:H4)</f>
        <v>3</v>
      </c>
      <c r="I30" s="6">
        <f>AVERAGE(I4:I4)</f>
        <v>0</v>
      </c>
      <c r="J30" s="6">
        <f>AVERAGE(J4:J4)</f>
        <v>1</v>
      </c>
      <c r="K30" s="6">
        <f>AVERAGE(K4:K4)</f>
        <v>7</v>
      </c>
      <c r="L30" s="6">
        <f>AVERAGE(L4:L4)</f>
        <v>0</v>
      </c>
      <c r="M30" s="7">
        <f>AVERAGE(M4:M28)</f>
        <v>84.52173913043478</v>
      </c>
      <c r="N30" s="7">
        <f>AVERAGE(N4:N28)</f>
        <v>22.91304347826087</v>
      </c>
      <c r="O30" s="2"/>
      <c r="P30" s="2"/>
      <c r="Q30" s="2"/>
      <c r="R30" s="2"/>
      <c r="S30" s="2"/>
    </row>
    <row r="31" spans="1:19" ht="12.75">
      <c r="A31" s="13" t="s">
        <v>13</v>
      </c>
      <c r="C31" s="2">
        <f>MAX(C4:C28)</f>
        <v>234</v>
      </c>
      <c r="D31" s="2">
        <f>MAX(D4:D28)</f>
        <v>300</v>
      </c>
      <c r="E31" s="2">
        <f>MAX(E4:E28)</f>
        <v>232</v>
      </c>
      <c r="F31" s="2">
        <f>MAX(F4:F28)</f>
        <v>696</v>
      </c>
      <c r="G31" s="6"/>
      <c r="H31" s="2"/>
      <c r="I31" s="2"/>
      <c r="J31" s="2"/>
      <c r="K31" s="2"/>
      <c r="L31" s="2"/>
      <c r="M31" s="8"/>
      <c r="N31" s="8">
        <f>MAX(N4:N28)</f>
        <v>167</v>
      </c>
      <c r="O31" s="2"/>
      <c r="P31" s="2"/>
      <c r="Q31" s="2"/>
      <c r="R31" s="2"/>
      <c r="S31" s="2"/>
    </row>
    <row r="32" spans="1:19" ht="12.75">
      <c r="A32" s="13" t="s">
        <v>14</v>
      </c>
      <c r="B32" s="11"/>
      <c r="C32" s="2">
        <f>MIN(C4:C28)</f>
        <v>145</v>
      </c>
      <c r="D32" s="2">
        <f>MIN(D4:D28)</f>
        <v>150</v>
      </c>
      <c r="E32" s="2">
        <f>MIN(E4:E28)</f>
        <v>160</v>
      </c>
      <c r="F32" s="2">
        <f>MIN(F4:F28)</f>
        <v>512</v>
      </c>
      <c r="G32" s="6"/>
      <c r="H32" s="2"/>
      <c r="I32" s="2"/>
      <c r="J32" s="2"/>
      <c r="K32" s="2"/>
      <c r="L32" s="2"/>
      <c r="M32" s="8"/>
      <c r="N32" s="8"/>
      <c r="O32" s="2"/>
      <c r="P32" s="2"/>
      <c r="Q32" s="2"/>
      <c r="R32" s="2"/>
      <c r="S32" s="2"/>
    </row>
    <row r="33" spans="1:19" ht="12.75">
      <c r="A33" s="13" t="s">
        <v>17</v>
      </c>
      <c r="B33" s="11"/>
      <c r="C33" s="2">
        <f>COUNT(C4:C28)</f>
        <v>23</v>
      </c>
      <c r="D33" s="2">
        <f>COUNT(D4:D28)</f>
        <v>23</v>
      </c>
      <c r="E33" s="2">
        <f>COUNT(E4:E28)</f>
        <v>23</v>
      </c>
      <c r="F33" s="2"/>
      <c r="G33" s="6"/>
      <c r="H33" s="2"/>
      <c r="I33" s="2"/>
      <c r="J33" s="2"/>
      <c r="K33" s="2"/>
      <c r="L33" s="2"/>
      <c r="M33" s="8"/>
      <c r="N33" s="8"/>
      <c r="O33" s="2"/>
      <c r="P33" s="2"/>
      <c r="Q33" s="2"/>
      <c r="R33" s="2"/>
      <c r="S33" s="2"/>
    </row>
    <row r="34" spans="1:19" ht="12.75">
      <c r="A34" s="18"/>
      <c r="B34" s="20"/>
      <c r="C34" s="2"/>
      <c r="D34" s="2"/>
      <c r="E34" s="2"/>
      <c r="F34" s="2"/>
      <c r="G34" s="19"/>
      <c r="H34" s="2"/>
      <c r="I34" s="2"/>
      <c r="J34" s="2"/>
      <c r="K34" s="2"/>
      <c r="L34" s="2"/>
      <c r="M34" s="8"/>
      <c r="N34" s="8"/>
      <c r="O34" s="2"/>
      <c r="P34" s="2"/>
      <c r="Q34" s="2"/>
      <c r="R34" s="2"/>
      <c r="S34" s="2"/>
    </row>
    <row r="35" spans="1:19" ht="12.75">
      <c r="A35" s="25"/>
      <c r="B35" s="20"/>
      <c r="C35" s="2"/>
      <c r="D35" s="2"/>
      <c r="E35" s="2"/>
      <c r="F35" s="2"/>
      <c r="G35" s="19"/>
      <c r="H35" s="6"/>
      <c r="I35" s="6"/>
      <c r="J35" s="6"/>
      <c r="K35" s="6"/>
      <c r="L35" s="6"/>
      <c r="M35" s="8"/>
      <c r="N35" s="8"/>
      <c r="O35" s="2"/>
      <c r="P35" s="2"/>
      <c r="Q35" s="2"/>
      <c r="R35" s="2"/>
      <c r="S35" s="2"/>
    </row>
    <row r="36" spans="1:19" ht="12.75">
      <c r="A36" s="18"/>
      <c r="B36" s="20"/>
      <c r="C36" s="2"/>
      <c r="D36" s="2"/>
      <c r="E36" s="2"/>
      <c r="F36" s="2"/>
      <c r="G36" s="19"/>
      <c r="H36" s="2"/>
      <c r="I36" s="2"/>
      <c r="J36" s="2"/>
      <c r="K36" s="2"/>
      <c r="L36" s="2"/>
      <c r="M36" s="8"/>
      <c r="N36" s="8"/>
      <c r="O36" s="2"/>
      <c r="P36" s="2"/>
      <c r="Q36" s="2"/>
      <c r="R36" s="2"/>
      <c r="S36" s="2"/>
    </row>
    <row r="37" spans="1:19" ht="12.75">
      <c r="A37" s="18"/>
      <c r="B37" s="20"/>
      <c r="C37" s="2"/>
      <c r="D37" s="2"/>
      <c r="E37" s="2"/>
      <c r="F37" s="2"/>
      <c r="G37" s="19"/>
      <c r="H37" s="2"/>
      <c r="I37" s="2"/>
      <c r="J37" s="2"/>
      <c r="K37" s="2"/>
      <c r="L37" s="2"/>
      <c r="M37" s="8"/>
      <c r="N37" s="8"/>
      <c r="O37" s="2"/>
      <c r="P37" s="2"/>
      <c r="Q37" s="2"/>
      <c r="R37" s="2"/>
      <c r="S37" s="2"/>
    </row>
    <row r="38" spans="1:19" ht="12.75">
      <c r="A38" s="18"/>
      <c r="B38" s="20"/>
      <c r="C38" s="2"/>
      <c r="D38" s="2"/>
      <c r="E38" s="2"/>
      <c r="F38" s="2"/>
      <c r="G38" s="19"/>
      <c r="H38" s="2"/>
      <c r="I38" s="2"/>
      <c r="J38" s="2"/>
      <c r="K38" s="2"/>
      <c r="L38" s="2"/>
      <c r="M38" s="8"/>
      <c r="N38" s="8"/>
      <c r="O38" s="2"/>
      <c r="P38" s="2"/>
      <c r="Q38" s="2"/>
      <c r="R38" s="2"/>
      <c r="S38" s="2"/>
    </row>
    <row r="39" spans="1:19" ht="12.75">
      <c r="A39" s="18"/>
      <c r="B39" s="20"/>
      <c r="C39" s="2"/>
      <c r="D39" s="2"/>
      <c r="E39" s="2"/>
      <c r="F39" s="2"/>
      <c r="G39" s="19"/>
      <c r="H39" s="2"/>
      <c r="I39" s="2"/>
      <c r="J39" s="2"/>
      <c r="K39" s="2"/>
      <c r="L39" s="2"/>
      <c r="M39" s="8"/>
      <c r="N39" s="8"/>
      <c r="O39" s="2"/>
      <c r="P39" s="2"/>
      <c r="Q39" s="2"/>
      <c r="R39" s="2"/>
      <c r="S39" s="2"/>
    </row>
    <row r="40" spans="1:19" ht="12.75">
      <c r="A40" s="18"/>
      <c r="B40" s="20"/>
      <c r="C40" s="2"/>
      <c r="D40" s="2"/>
      <c r="E40" s="2"/>
      <c r="F40" s="2"/>
      <c r="G40" s="19"/>
      <c r="H40" s="2"/>
      <c r="I40" s="2"/>
      <c r="J40" s="2"/>
      <c r="K40" s="2"/>
      <c r="L40" s="2"/>
      <c r="M40" s="8"/>
      <c r="N40" s="8"/>
      <c r="O40" s="2"/>
      <c r="P40" s="2"/>
      <c r="Q40" s="2"/>
      <c r="R40" s="2"/>
      <c r="S40" s="2"/>
    </row>
    <row r="41" spans="1:19" ht="12.75">
      <c r="A41" s="18"/>
      <c r="B41" s="20"/>
      <c r="C41" s="2"/>
      <c r="D41" s="2"/>
      <c r="E41" s="2"/>
      <c r="F41" s="2"/>
      <c r="G41" s="19"/>
      <c r="H41" s="2"/>
      <c r="I41" s="2"/>
      <c r="J41" s="2"/>
      <c r="K41" s="2"/>
      <c r="L41" s="2"/>
      <c r="M41" s="8"/>
      <c r="N41" s="8"/>
      <c r="O41" s="2"/>
      <c r="P41" s="2"/>
      <c r="Q41" s="2"/>
      <c r="R41" s="2"/>
      <c r="S41" s="2"/>
    </row>
    <row r="42" spans="1:19" ht="12.75">
      <c r="A42" s="18"/>
      <c r="B42" s="20"/>
      <c r="C42" s="2"/>
      <c r="D42" s="2"/>
      <c r="E42" s="2"/>
      <c r="F42" s="2"/>
      <c r="G42" s="19"/>
      <c r="H42" s="2"/>
      <c r="I42" s="2"/>
      <c r="J42" s="2"/>
      <c r="K42" s="2"/>
      <c r="L42" s="2"/>
      <c r="M42" s="8"/>
      <c r="N42" s="8"/>
      <c r="O42" s="2"/>
      <c r="P42" s="2"/>
      <c r="Q42" s="2"/>
      <c r="R42" s="2"/>
      <c r="S42" s="2"/>
    </row>
    <row r="43" spans="1:19" ht="12.75">
      <c r="A43" s="18"/>
      <c r="B43" s="20"/>
      <c r="C43" s="2"/>
      <c r="D43" s="2"/>
      <c r="E43" s="2"/>
      <c r="F43" s="2"/>
      <c r="G43" s="19"/>
      <c r="H43" s="2"/>
      <c r="I43" s="2"/>
      <c r="J43" s="2"/>
      <c r="K43" s="2"/>
      <c r="L43" s="2"/>
      <c r="M43" s="8"/>
      <c r="N43" s="8"/>
      <c r="O43" s="2"/>
      <c r="P43" s="2"/>
      <c r="Q43" s="2"/>
      <c r="R43" s="2"/>
      <c r="S43" s="2"/>
    </row>
    <row r="44" spans="1:19" ht="12.75">
      <c r="A44" s="18"/>
      <c r="B44" s="20"/>
      <c r="C44" s="2"/>
      <c r="D44" s="2"/>
      <c r="E44" s="2"/>
      <c r="F44" s="2"/>
      <c r="G44" s="19"/>
      <c r="H44" s="14"/>
      <c r="I44" s="14"/>
      <c r="J44" s="14"/>
      <c r="K44" s="14"/>
      <c r="L44" s="14"/>
      <c r="M44" s="10"/>
      <c r="N44" s="10"/>
      <c r="O44" s="2"/>
      <c r="P44" s="2"/>
      <c r="Q44" s="2"/>
      <c r="R44" s="2"/>
      <c r="S44" s="2"/>
    </row>
    <row r="45" spans="1:19" ht="12.75">
      <c r="A45" s="18"/>
      <c r="B45" s="20"/>
      <c r="C45" s="15"/>
      <c r="D45" s="15"/>
      <c r="E45" s="15"/>
      <c r="F45" s="15"/>
      <c r="G45" s="19"/>
      <c r="H45" s="15"/>
      <c r="I45" s="15"/>
      <c r="J45" s="15"/>
      <c r="K45" s="15"/>
      <c r="L45" s="15"/>
      <c r="M45" s="10"/>
      <c r="N45" s="10"/>
      <c r="O45" s="2"/>
      <c r="P45" s="2"/>
      <c r="Q45" s="2"/>
      <c r="R45" s="2"/>
      <c r="S45" s="2"/>
    </row>
    <row r="46" spans="1:19" ht="12.75">
      <c r="A46" s="18"/>
      <c r="B46" s="20"/>
      <c r="C46" s="15"/>
      <c r="D46" s="15"/>
      <c r="E46" s="15"/>
      <c r="F46" s="14"/>
      <c r="G46" s="19"/>
      <c r="H46" s="15"/>
      <c r="I46" s="15"/>
      <c r="J46" s="15"/>
      <c r="K46" s="14"/>
      <c r="L46" s="14"/>
      <c r="M46" s="10"/>
      <c r="N46" s="10"/>
      <c r="O46" s="2"/>
      <c r="P46" s="2"/>
      <c r="Q46" s="2"/>
      <c r="R46" s="2"/>
      <c r="S46" s="2"/>
    </row>
    <row r="47" spans="1:19" ht="12.75">
      <c r="A47" s="18"/>
      <c r="B47" s="20"/>
      <c r="C47" s="15"/>
      <c r="D47" s="15"/>
      <c r="E47" s="15"/>
      <c r="F47" s="14"/>
      <c r="G47" s="19"/>
      <c r="H47" s="15"/>
      <c r="I47" s="15"/>
      <c r="J47" s="15"/>
      <c r="K47" s="14"/>
      <c r="L47" s="14"/>
      <c r="M47" s="10"/>
      <c r="N47" s="10"/>
      <c r="O47" s="2"/>
      <c r="P47" s="2"/>
      <c r="Q47" s="2"/>
      <c r="R47" s="2"/>
      <c r="S47" s="2"/>
    </row>
    <row r="48" spans="1:19" ht="12.75">
      <c r="A48" s="18"/>
      <c r="B48" s="20"/>
      <c r="C48" s="14"/>
      <c r="D48" s="14"/>
      <c r="E48" s="14"/>
      <c r="F48" s="14"/>
      <c r="G48" s="19"/>
      <c r="H48" s="15"/>
      <c r="I48" s="15"/>
      <c r="J48" s="15"/>
      <c r="K48" s="14"/>
      <c r="L48" s="14"/>
      <c r="M48" s="7"/>
      <c r="N48" s="7"/>
      <c r="O48" s="2"/>
      <c r="P48" s="2"/>
      <c r="Q48" s="2"/>
      <c r="R48" s="2"/>
      <c r="S48" s="2"/>
    </row>
    <row r="49" spans="1:19" ht="12.75">
      <c r="A49" s="18"/>
      <c r="B49" s="20"/>
      <c r="C49" s="15"/>
      <c r="D49" s="15"/>
      <c r="E49" s="15"/>
      <c r="F49" s="14"/>
      <c r="G49" s="19"/>
      <c r="H49" s="15"/>
      <c r="I49" s="15"/>
      <c r="J49" s="15"/>
      <c r="K49" s="14"/>
      <c r="L49" s="14"/>
      <c r="M49" s="10"/>
      <c r="N49" s="10"/>
      <c r="O49" s="2"/>
      <c r="P49" s="2"/>
      <c r="Q49" s="2"/>
      <c r="R49" s="2"/>
      <c r="S49" s="2"/>
    </row>
    <row r="50" spans="1:19" ht="12.75">
      <c r="A50" s="18"/>
      <c r="B50" s="20"/>
      <c r="C50" s="15"/>
      <c r="D50" s="15"/>
      <c r="E50" s="15"/>
      <c r="F50" s="14"/>
      <c r="G50" s="19"/>
      <c r="H50" s="15"/>
      <c r="I50" s="15"/>
      <c r="J50" s="15"/>
      <c r="K50" s="14"/>
      <c r="L50" s="14"/>
      <c r="M50" s="10"/>
      <c r="N50" s="10"/>
      <c r="O50" s="2"/>
      <c r="P50" s="2"/>
      <c r="Q50" s="2"/>
      <c r="R50" s="2"/>
      <c r="S50" s="2"/>
    </row>
    <row r="51" spans="1:19" ht="12.75">
      <c r="A51" s="18"/>
      <c r="B51" s="20"/>
      <c r="C51" s="15"/>
      <c r="D51" s="15"/>
      <c r="E51" s="15"/>
      <c r="F51" s="14"/>
      <c r="G51" s="19"/>
      <c r="H51" s="15"/>
      <c r="I51" s="15"/>
      <c r="J51" s="15"/>
      <c r="K51" s="14"/>
      <c r="L51" s="14"/>
      <c r="M51" s="10"/>
      <c r="N51" s="10"/>
      <c r="O51" s="2"/>
      <c r="P51" s="2"/>
      <c r="Q51" s="2"/>
      <c r="R51" s="2"/>
      <c r="S51" s="2"/>
    </row>
    <row r="52" spans="1:19" ht="12.75">
      <c r="A52" s="18"/>
      <c r="B52" s="20"/>
      <c r="C52" s="15"/>
      <c r="D52" s="15"/>
      <c r="E52" s="15"/>
      <c r="F52" s="14"/>
      <c r="G52" s="19"/>
      <c r="H52" s="15"/>
      <c r="I52" s="15"/>
      <c r="J52" s="15"/>
      <c r="K52" s="14"/>
      <c r="L52" s="14"/>
      <c r="M52" s="10"/>
      <c r="N52" s="10"/>
      <c r="O52" s="2"/>
      <c r="P52" s="2"/>
      <c r="Q52" s="2"/>
      <c r="R52" s="2"/>
      <c r="S52" s="2"/>
    </row>
    <row r="53" spans="1:19" ht="12.75">
      <c r="A53" s="18"/>
      <c r="B53" s="20"/>
      <c r="C53" s="15"/>
      <c r="D53" s="15"/>
      <c r="E53" s="15"/>
      <c r="F53" s="14"/>
      <c r="G53" s="19"/>
      <c r="H53" s="15"/>
      <c r="I53" s="15"/>
      <c r="J53" s="15"/>
      <c r="K53" s="14"/>
      <c r="L53" s="14"/>
      <c r="M53" s="10"/>
      <c r="N53" s="10"/>
      <c r="O53" s="2"/>
      <c r="P53" s="2"/>
      <c r="Q53" s="2"/>
      <c r="R53" s="2"/>
      <c r="S53" s="2"/>
    </row>
    <row r="54" spans="1:19" ht="12.75">
      <c r="A54" s="18"/>
      <c r="B54" s="20"/>
      <c r="C54" s="15"/>
      <c r="D54" s="15"/>
      <c r="E54" s="15"/>
      <c r="F54" s="14"/>
      <c r="G54" s="19"/>
      <c r="H54" s="15"/>
      <c r="I54" s="15"/>
      <c r="J54" s="15"/>
      <c r="K54" s="14"/>
      <c r="L54" s="14"/>
      <c r="M54" s="10"/>
      <c r="N54" s="10"/>
      <c r="O54" s="2"/>
      <c r="P54" s="2"/>
      <c r="Q54" s="2"/>
      <c r="R54" s="2"/>
      <c r="S54" s="2"/>
    </row>
    <row r="55" spans="1:19" ht="12.75">
      <c r="A55" s="18"/>
      <c r="B55" s="20"/>
      <c r="C55" s="15"/>
      <c r="D55" s="15"/>
      <c r="E55" s="15"/>
      <c r="F55" s="14"/>
      <c r="G55" s="19"/>
      <c r="H55" s="15"/>
      <c r="I55" s="15"/>
      <c r="J55" s="15"/>
      <c r="K55" s="14"/>
      <c r="L55" s="14"/>
      <c r="M55" s="10"/>
      <c r="N55" s="10"/>
      <c r="O55" s="2"/>
      <c r="P55" s="2"/>
      <c r="Q55" s="2"/>
      <c r="R55" s="2"/>
      <c r="S55" s="2"/>
    </row>
    <row r="56" spans="1:19" ht="12.75">
      <c r="A56" s="18"/>
      <c r="B56" s="20"/>
      <c r="C56" s="15"/>
      <c r="D56" s="15"/>
      <c r="E56" s="15"/>
      <c r="F56" s="14"/>
      <c r="G56" s="19"/>
      <c r="H56" s="15"/>
      <c r="I56" s="15"/>
      <c r="J56" s="15"/>
      <c r="K56" s="14"/>
      <c r="L56" s="14"/>
      <c r="M56" s="10"/>
      <c r="N56" s="10"/>
      <c r="O56" s="2"/>
      <c r="P56" s="2"/>
      <c r="Q56" s="2"/>
      <c r="R56" s="2"/>
      <c r="S56" s="2"/>
    </row>
    <row r="57" spans="1:19" ht="12.75">
      <c r="A57" s="18"/>
      <c r="B57" s="20"/>
      <c r="C57" s="15"/>
      <c r="D57" s="15"/>
      <c r="E57" s="15"/>
      <c r="F57" s="14"/>
      <c r="G57" s="19"/>
      <c r="H57" s="15"/>
      <c r="I57" s="15"/>
      <c r="J57" s="15"/>
      <c r="K57" s="14"/>
      <c r="L57" s="14"/>
      <c r="M57" s="10"/>
      <c r="N57" s="10"/>
      <c r="O57" s="2"/>
      <c r="P57" s="2"/>
      <c r="Q57" s="2"/>
      <c r="R57" s="2"/>
      <c r="S57" s="2"/>
    </row>
    <row r="58" spans="1:19" ht="12.75">
      <c r="A58" s="18"/>
      <c r="B58" s="20"/>
      <c r="C58" s="15"/>
      <c r="D58" s="15"/>
      <c r="E58" s="15"/>
      <c r="F58" s="14"/>
      <c r="G58" s="19"/>
      <c r="H58" s="15"/>
      <c r="I58" s="15"/>
      <c r="J58" s="15"/>
      <c r="K58" s="14"/>
      <c r="L58" s="14"/>
      <c r="M58" s="10"/>
      <c r="N58" s="10"/>
      <c r="O58" s="2"/>
      <c r="P58" s="2"/>
      <c r="Q58" s="2"/>
      <c r="R58" s="2"/>
      <c r="S58" s="2"/>
    </row>
    <row r="59" spans="1:19" ht="12.75">
      <c r="A59" s="18"/>
      <c r="B59" s="20"/>
      <c r="C59" s="15"/>
      <c r="D59" s="15"/>
      <c r="E59" s="15"/>
      <c r="F59" s="14"/>
      <c r="G59" s="19"/>
      <c r="H59" s="15"/>
      <c r="I59" s="15"/>
      <c r="J59" s="15"/>
      <c r="K59" s="14"/>
      <c r="L59" s="14"/>
      <c r="M59" s="10"/>
      <c r="N59" s="10"/>
      <c r="O59" s="2"/>
      <c r="P59" s="2"/>
      <c r="Q59" s="2"/>
      <c r="R59" s="2"/>
      <c r="S59" s="2"/>
    </row>
    <row r="60" spans="1:19" ht="12.75">
      <c r="A60" s="18"/>
      <c r="B60" s="20"/>
      <c r="C60" s="15"/>
      <c r="D60" s="15"/>
      <c r="E60" s="15"/>
      <c r="F60" s="14"/>
      <c r="G60" s="19"/>
      <c r="H60" s="15"/>
      <c r="I60" s="15"/>
      <c r="J60" s="15"/>
      <c r="K60" s="14"/>
      <c r="L60" s="14"/>
      <c r="M60" s="10"/>
      <c r="N60" s="10"/>
      <c r="O60" s="2"/>
      <c r="P60" s="2"/>
      <c r="Q60" s="2"/>
      <c r="R60" s="2"/>
      <c r="S60" s="2"/>
    </row>
    <row r="61" spans="1:19" ht="12.75">
      <c r="A61" s="2"/>
      <c r="B61" s="11"/>
      <c r="C61" s="15"/>
      <c r="D61" s="15"/>
      <c r="E61" s="15"/>
      <c r="F61" s="14"/>
      <c r="G61" s="6"/>
      <c r="H61" s="15"/>
      <c r="I61" s="15"/>
      <c r="J61" s="15"/>
      <c r="K61" s="14"/>
      <c r="L61" s="14"/>
      <c r="M61" s="10"/>
      <c r="N61" s="10"/>
      <c r="O61" s="2"/>
      <c r="P61" s="2"/>
      <c r="Q61" s="2"/>
      <c r="R61" s="2"/>
      <c r="S61" s="2"/>
    </row>
    <row r="62" spans="2:19" ht="12.75">
      <c r="B62" s="16"/>
      <c r="C62" s="15"/>
      <c r="D62" s="15"/>
      <c r="E62" s="15"/>
      <c r="F62" s="14"/>
      <c r="G62" s="6"/>
      <c r="H62" s="15"/>
      <c r="I62" s="15"/>
      <c r="J62" s="15"/>
      <c r="K62" s="14"/>
      <c r="L62" s="14"/>
      <c r="M62" s="10"/>
      <c r="N62" s="10"/>
      <c r="O62" s="2"/>
      <c r="P62" s="2"/>
      <c r="Q62" s="2"/>
      <c r="R62" s="2"/>
      <c r="S62" s="2"/>
    </row>
    <row r="63" spans="2:19" ht="12.75">
      <c r="B63" s="16"/>
      <c r="C63" s="15"/>
      <c r="D63" s="15"/>
      <c r="E63" s="15"/>
      <c r="F63" s="14"/>
      <c r="G63" s="6"/>
      <c r="H63" s="15"/>
      <c r="I63" s="15"/>
      <c r="J63" s="15"/>
      <c r="K63" s="14"/>
      <c r="L63" s="14"/>
      <c r="M63" s="10"/>
      <c r="N63" s="10"/>
      <c r="O63" s="2"/>
      <c r="P63" s="2"/>
      <c r="Q63" s="2"/>
      <c r="R63" s="2"/>
      <c r="S63" s="2"/>
    </row>
    <row r="64" spans="3:19" ht="12.75">
      <c r="C64" s="9"/>
      <c r="D64" s="9"/>
      <c r="E64" s="9"/>
      <c r="F64" s="9"/>
      <c r="G64" s="9"/>
      <c r="H64" s="9"/>
      <c r="I64" s="9"/>
      <c r="J64" s="9"/>
      <c r="K64" s="9"/>
      <c r="L64" s="9"/>
      <c r="M64" s="10"/>
      <c r="N64" s="10"/>
      <c r="O64" s="2"/>
      <c r="P64" s="2"/>
      <c r="Q64" s="2"/>
      <c r="R64" s="2"/>
      <c r="S64" s="2"/>
    </row>
    <row r="65" spans="1:19" ht="12.75">
      <c r="A65" s="21"/>
      <c r="C65" s="9"/>
      <c r="D65" s="9"/>
      <c r="E65" s="9"/>
      <c r="F65" s="9"/>
      <c r="G65" s="9"/>
      <c r="H65" s="15"/>
      <c r="I65" s="15"/>
      <c r="J65" s="15"/>
      <c r="K65" s="15"/>
      <c r="L65" s="15"/>
      <c r="M65" s="10"/>
      <c r="N65" s="10"/>
      <c r="O65" s="2"/>
      <c r="P65" s="2"/>
      <c r="Q65" s="2"/>
      <c r="R65" s="2"/>
      <c r="S65" s="2"/>
    </row>
    <row r="66" spans="1:19" ht="12.75">
      <c r="A66" s="21"/>
      <c r="C66" s="9"/>
      <c r="D66" s="9"/>
      <c r="E66" s="9"/>
      <c r="F66" s="9"/>
      <c r="G66" s="9"/>
      <c r="H66" s="17"/>
      <c r="I66" s="17"/>
      <c r="J66" s="17"/>
      <c r="K66" s="17"/>
      <c r="L66" s="17"/>
      <c r="M66" s="10"/>
      <c r="N66" s="10"/>
      <c r="O66" s="2"/>
      <c r="P66" s="2"/>
      <c r="Q66" s="2"/>
      <c r="R66" s="2"/>
      <c r="S66" s="2"/>
    </row>
    <row r="67" spans="15:19" ht="12.75">
      <c r="O67" s="2"/>
      <c r="P67" s="2"/>
      <c r="Q67" s="2"/>
      <c r="R67" s="2"/>
      <c r="S67" s="2"/>
    </row>
    <row r="68" spans="15:19" ht="12.75">
      <c r="O68" s="2"/>
      <c r="P68" s="2"/>
      <c r="Q68" s="2"/>
      <c r="R68" s="2"/>
      <c r="S68" s="2"/>
    </row>
    <row r="69" spans="15:19" ht="12.75">
      <c r="O69" s="2"/>
      <c r="P69" s="2"/>
      <c r="Q69" s="2"/>
      <c r="R69" s="2"/>
      <c r="S69" s="2"/>
    </row>
    <row r="70" spans="15:19" ht="12.75">
      <c r="O70" s="2"/>
      <c r="P70" s="2"/>
      <c r="Q70" s="2"/>
      <c r="R70" s="2"/>
      <c r="S70" s="2"/>
    </row>
    <row r="72" spans="2:14" ht="12.75">
      <c r="B72" s="11"/>
      <c r="C72" s="2"/>
      <c r="D72" s="2"/>
      <c r="E72" s="2"/>
      <c r="F72" s="2"/>
      <c r="G72" s="6"/>
      <c r="H72" s="2"/>
      <c r="I72" s="2"/>
      <c r="J72" s="2"/>
      <c r="K72" s="2"/>
      <c r="L72" s="2"/>
      <c r="M72" s="8"/>
      <c r="N72" s="8"/>
    </row>
    <row r="73" spans="2:14" ht="12.75">
      <c r="B73" s="11"/>
      <c r="C73" s="2"/>
      <c r="D73" s="2"/>
      <c r="E73" s="2"/>
      <c r="F73" s="2"/>
      <c r="G73" s="6"/>
      <c r="H73" s="2"/>
      <c r="I73" s="2"/>
      <c r="J73" s="2"/>
      <c r="K73" s="2"/>
      <c r="L73" s="2"/>
      <c r="M73" s="8"/>
      <c r="N73" s="8"/>
    </row>
    <row r="74" spans="2:14" ht="12.75">
      <c r="B74" s="11"/>
      <c r="C74" s="2"/>
      <c r="D74" s="2"/>
      <c r="E74" s="2"/>
      <c r="F74" s="2"/>
      <c r="G74" s="6"/>
      <c r="H74" s="2"/>
      <c r="I74" s="2"/>
      <c r="J74" s="2"/>
      <c r="K74" s="2"/>
      <c r="L74" s="2"/>
      <c r="M74" s="8"/>
      <c r="N74" s="8"/>
    </row>
    <row r="75" spans="2:14" ht="12.75">
      <c r="B75" s="11"/>
      <c r="C75" s="2"/>
      <c r="D75" s="2"/>
      <c r="E75" s="2"/>
      <c r="F75" s="2"/>
      <c r="G75" s="6"/>
      <c r="H75" s="2"/>
      <c r="I75" s="2"/>
      <c r="J75" s="2"/>
      <c r="K75" s="2"/>
      <c r="L75" s="2"/>
      <c r="M75" s="8"/>
      <c r="N75" s="8"/>
    </row>
    <row r="76" spans="2:14" ht="12.75">
      <c r="B76" s="11"/>
      <c r="C76" s="2"/>
      <c r="D76" s="2"/>
      <c r="E76" s="2"/>
      <c r="F76" s="2"/>
      <c r="G76" s="6"/>
      <c r="H76" s="2"/>
      <c r="I76" s="2"/>
      <c r="J76" s="2"/>
      <c r="K76" s="2"/>
      <c r="L76" s="2"/>
      <c r="M76" s="8"/>
      <c r="N76" s="8"/>
    </row>
    <row r="77" spans="2:14" ht="12.75">
      <c r="B77" s="11"/>
      <c r="C77" s="2"/>
      <c r="D77" s="2"/>
      <c r="E77" s="2"/>
      <c r="F77" s="2"/>
      <c r="G77" s="6"/>
      <c r="H77" s="2"/>
      <c r="I77" s="2"/>
      <c r="J77" s="2"/>
      <c r="K77" s="2"/>
      <c r="L77" s="2"/>
      <c r="M77" s="8"/>
      <c r="N77" s="8"/>
    </row>
    <row r="78" spans="2:14" ht="12.75">
      <c r="B78" s="11"/>
      <c r="C78" s="2"/>
      <c r="D78" s="2"/>
      <c r="E78" s="2"/>
      <c r="F78" s="2"/>
      <c r="G78" s="6"/>
      <c r="H78" s="2"/>
      <c r="I78" s="2"/>
      <c r="J78" s="2"/>
      <c r="K78" s="2"/>
      <c r="L78" s="2"/>
      <c r="M78" s="8"/>
      <c r="N78" s="8"/>
    </row>
    <row r="79" spans="2:14" ht="12.75">
      <c r="B79" s="11"/>
      <c r="C79" s="2"/>
      <c r="D79" s="2"/>
      <c r="E79" s="2"/>
      <c r="F79" s="2"/>
      <c r="G79" s="6"/>
      <c r="H79" s="2"/>
      <c r="I79" s="2"/>
      <c r="J79" s="2"/>
      <c r="K79" s="2"/>
      <c r="L79" s="2"/>
      <c r="M79" s="8"/>
      <c r="N79" s="8"/>
    </row>
    <row r="80" spans="2:14" ht="12.75">
      <c r="B80" s="11"/>
      <c r="C80" s="2"/>
      <c r="D80" s="2"/>
      <c r="E80" s="2"/>
      <c r="F80" s="2"/>
      <c r="G80" s="6"/>
      <c r="H80" s="2"/>
      <c r="I80" s="2"/>
      <c r="J80" s="2"/>
      <c r="K80" s="2"/>
      <c r="L80" s="2"/>
      <c r="M80" s="8"/>
      <c r="N80" s="8"/>
    </row>
    <row r="81" spans="2:14" ht="12.75">
      <c r="B81" s="11"/>
      <c r="C81" s="2"/>
      <c r="D81" s="2"/>
      <c r="E81" s="2"/>
      <c r="F81" s="2"/>
      <c r="G81" s="6"/>
      <c r="H81" s="2"/>
      <c r="I81" s="2"/>
      <c r="J81" s="2"/>
      <c r="K81" s="2"/>
      <c r="L81" s="2"/>
      <c r="M81" s="8"/>
      <c r="N81" s="8"/>
    </row>
    <row r="82" spans="2:14" ht="12.75">
      <c r="B82" s="11"/>
      <c r="C82" s="2"/>
      <c r="D82" s="2"/>
      <c r="E82" s="2"/>
      <c r="F82" s="2"/>
      <c r="G82" s="6"/>
      <c r="H82" s="2"/>
      <c r="I82" s="2"/>
      <c r="J82" s="2"/>
      <c r="K82" s="2"/>
      <c r="L82" s="2"/>
      <c r="M82" s="8"/>
      <c r="N82" s="8"/>
    </row>
    <row r="83" spans="2:14" ht="12.75">
      <c r="B83" s="11"/>
      <c r="C83" s="2"/>
      <c r="D83" s="2"/>
      <c r="E83" s="2"/>
      <c r="F83" s="2"/>
      <c r="G83" s="6"/>
      <c r="H83" s="2"/>
      <c r="I83" s="2"/>
      <c r="J83" s="2"/>
      <c r="K83" s="2"/>
      <c r="L83" s="2"/>
      <c r="M83" s="8"/>
      <c r="N83" s="8"/>
    </row>
    <row r="84" spans="2:14" ht="12.75">
      <c r="B84" s="11"/>
      <c r="C84" s="2"/>
      <c r="D84" s="2"/>
      <c r="E84" s="2"/>
      <c r="F84" s="2"/>
      <c r="G84" s="6"/>
      <c r="H84" s="2"/>
      <c r="I84" s="2"/>
      <c r="J84" s="2"/>
      <c r="K84" s="2"/>
      <c r="L84" s="2"/>
      <c r="M84" s="8"/>
      <c r="N84" s="8"/>
    </row>
    <row r="85" spans="2:14" ht="12.75">
      <c r="B85" s="11"/>
      <c r="C85" s="2"/>
      <c r="D85" s="2"/>
      <c r="E85" s="2"/>
      <c r="F85" s="2"/>
      <c r="G85" s="6"/>
      <c r="H85" s="2"/>
      <c r="I85" s="2"/>
      <c r="J85" s="2"/>
      <c r="K85" s="2"/>
      <c r="L85" s="2"/>
      <c r="M85" s="8"/>
      <c r="N85" s="8"/>
    </row>
    <row r="86" spans="2:14" ht="12.75">
      <c r="B86" s="11"/>
      <c r="C86" s="2"/>
      <c r="D86" s="2"/>
      <c r="E86" s="2"/>
      <c r="F86" s="2"/>
      <c r="G86" s="6"/>
      <c r="H86" s="2"/>
      <c r="I86" s="2"/>
      <c r="J86" s="2"/>
      <c r="K86" s="2"/>
      <c r="L86" s="2"/>
      <c r="M86" s="8"/>
      <c r="N86" s="8"/>
    </row>
    <row r="87" spans="2:14" ht="12.75">
      <c r="B87" s="11"/>
      <c r="C87" s="2"/>
      <c r="D87" s="2"/>
      <c r="E87" s="2"/>
      <c r="F87" s="2"/>
      <c r="G87" s="6"/>
      <c r="H87" s="2"/>
      <c r="I87" s="2"/>
      <c r="J87" s="2"/>
      <c r="K87" s="2"/>
      <c r="L87" s="2"/>
      <c r="M87" s="8"/>
      <c r="N87" s="8"/>
    </row>
    <row r="88" spans="2:14" ht="12.75">
      <c r="B88" s="11"/>
      <c r="C88" s="2"/>
      <c r="D88" s="2"/>
      <c r="E88" s="2"/>
      <c r="F88" s="2"/>
      <c r="G88" s="6"/>
      <c r="H88" s="2"/>
      <c r="I88" s="2"/>
      <c r="J88" s="2"/>
      <c r="K88" s="2"/>
      <c r="L88" s="2"/>
      <c r="M88" s="8"/>
      <c r="N88" s="8"/>
    </row>
    <row r="89" spans="2:14" ht="12.75">
      <c r="B89" s="11"/>
      <c r="C89" s="2"/>
      <c r="D89" s="2"/>
      <c r="E89" s="2"/>
      <c r="F89" s="2"/>
      <c r="G89" s="6"/>
      <c r="H89" s="2"/>
      <c r="I89" s="2"/>
      <c r="J89" s="2"/>
      <c r="K89" s="2"/>
      <c r="L89" s="2"/>
      <c r="M89" s="8"/>
      <c r="N89" s="8"/>
    </row>
    <row r="90" spans="2:14" ht="12.75">
      <c r="B90" s="11"/>
      <c r="C90" s="2"/>
      <c r="D90" s="2"/>
      <c r="E90" s="2"/>
      <c r="F90" s="2"/>
      <c r="G90" s="6"/>
      <c r="H90" s="2"/>
      <c r="I90" s="2"/>
      <c r="J90" s="2"/>
      <c r="K90" s="2"/>
      <c r="L90" s="2"/>
      <c r="M90" s="8"/>
      <c r="N90" s="8"/>
    </row>
    <row r="91" spans="2:14" ht="12.75">
      <c r="B91" s="11"/>
      <c r="C91" s="2"/>
      <c r="D91" s="2"/>
      <c r="E91" s="2"/>
      <c r="F91" s="2"/>
      <c r="G91" s="6"/>
      <c r="H91" s="2"/>
      <c r="I91" s="2"/>
      <c r="J91" s="2"/>
      <c r="K91" s="2"/>
      <c r="L91" s="2"/>
      <c r="M91" s="8"/>
      <c r="N91" s="8"/>
    </row>
    <row r="92" spans="2:14" ht="12.75">
      <c r="B92" s="11"/>
      <c r="C92" s="2"/>
      <c r="D92" s="2"/>
      <c r="E92" s="2"/>
      <c r="F92" s="2"/>
      <c r="G92" s="6"/>
      <c r="H92" s="2"/>
      <c r="I92" s="2"/>
      <c r="J92" s="2"/>
      <c r="K92" s="2"/>
      <c r="L92" s="2"/>
      <c r="M92" s="8"/>
      <c r="N92" s="8"/>
    </row>
    <row r="93" spans="2:14" ht="12.75">
      <c r="B93" s="11"/>
      <c r="C93" s="2"/>
      <c r="D93" s="2"/>
      <c r="E93" s="2"/>
      <c r="F93" s="2"/>
      <c r="G93" s="6"/>
      <c r="H93" s="2"/>
      <c r="I93" s="2"/>
      <c r="J93" s="2"/>
      <c r="K93" s="2"/>
      <c r="L93" s="2"/>
      <c r="M93" s="8"/>
      <c r="N93" s="8"/>
    </row>
    <row r="94" spans="2:14" ht="12.75">
      <c r="B94" s="11"/>
      <c r="C94" s="2"/>
      <c r="D94" s="2"/>
      <c r="E94" s="2"/>
      <c r="F94" s="2"/>
      <c r="G94" s="6"/>
      <c r="H94" s="2"/>
      <c r="I94" s="2"/>
      <c r="J94" s="2"/>
      <c r="K94" s="2"/>
      <c r="L94" s="2"/>
      <c r="M94" s="8"/>
      <c r="N94" s="8"/>
    </row>
    <row r="95" spans="2:14" ht="12.75">
      <c r="B95" s="11"/>
      <c r="C95" s="2"/>
      <c r="D95" s="2"/>
      <c r="E95" s="2"/>
      <c r="F95" s="2"/>
      <c r="G95" s="6"/>
      <c r="H95" s="2"/>
      <c r="I95" s="2"/>
      <c r="J95" s="2"/>
      <c r="K95" s="2"/>
      <c r="L95" s="2"/>
      <c r="M95" s="8"/>
      <c r="N95" s="8"/>
    </row>
    <row r="96" spans="2:14" ht="12.75">
      <c r="B96" s="11"/>
      <c r="C96" s="2"/>
      <c r="D96" s="2"/>
      <c r="E96" s="2"/>
      <c r="F96" s="2"/>
      <c r="G96" s="6"/>
      <c r="H96" s="2"/>
      <c r="I96" s="2"/>
      <c r="J96" s="2"/>
      <c r="K96" s="2"/>
      <c r="L96" s="2"/>
      <c r="M96" s="8"/>
      <c r="N96" s="8"/>
    </row>
    <row r="97" spans="2:14" ht="12.75">
      <c r="B97" s="11"/>
      <c r="C97" s="2"/>
      <c r="D97" s="2"/>
      <c r="E97" s="2"/>
      <c r="F97" s="2"/>
      <c r="G97" s="6"/>
      <c r="H97" s="2"/>
      <c r="I97" s="2"/>
      <c r="J97" s="2"/>
      <c r="K97" s="2"/>
      <c r="L97" s="2"/>
      <c r="M97" s="8"/>
      <c r="N97" s="8"/>
    </row>
    <row r="98" spans="2:14" ht="12.75">
      <c r="B98" s="11"/>
      <c r="C98" s="2"/>
      <c r="D98" s="2"/>
      <c r="E98" s="2"/>
      <c r="F98" s="2"/>
      <c r="G98" s="6"/>
      <c r="H98" s="2"/>
      <c r="I98" s="2"/>
      <c r="J98" s="2"/>
      <c r="K98" s="2"/>
      <c r="L98" s="2"/>
      <c r="M98" s="8"/>
      <c r="N98" s="8"/>
    </row>
    <row r="99" spans="2:14" ht="12.75">
      <c r="B99" s="11"/>
      <c r="C99" s="2"/>
      <c r="D99" s="2"/>
      <c r="E99" s="2"/>
      <c r="F99" s="2"/>
      <c r="G99" s="6"/>
      <c r="H99" s="2"/>
      <c r="I99" s="2"/>
      <c r="J99" s="2"/>
      <c r="K99" s="2"/>
      <c r="L99" s="2"/>
      <c r="M99" s="8"/>
      <c r="N99" s="8"/>
    </row>
    <row r="100" spans="2:14" ht="12.75">
      <c r="B100" s="11"/>
      <c r="C100" s="2"/>
      <c r="D100" s="2"/>
      <c r="E100" s="2"/>
      <c r="F100" s="2"/>
      <c r="G100" s="6"/>
      <c r="H100" s="2"/>
      <c r="I100" s="2"/>
      <c r="J100" s="2"/>
      <c r="K100" s="2"/>
      <c r="L100" s="2"/>
      <c r="M100" s="8"/>
      <c r="N100" s="8"/>
    </row>
    <row r="101" spans="2:14" ht="12.75">
      <c r="B101" s="11"/>
      <c r="C101" s="2"/>
      <c r="D101" s="2"/>
      <c r="E101" s="2"/>
      <c r="F101" s="2"/>
      <c r="G101" s="6"/>
      <c r="H101" s="2"/>
      <c r="I101" s="2"/>
      <c r="J101" s="2"/>
      <c r="K101" s="2"/>
      <c r="L101" s="2"/>
      <c r="M101" s="8"/>
      <c r="N101" s="8"/>
    </row>
    <row r="102" spans="2:14" ht="12.75">
      <c r="B102" s="11"/>
      <c r="C102" s="2"/>
      <c r="D102" s="2"/>
      <c r="E102" s="2"/>
      <c r="F102" s="2"/>
      <c r="G102" s="6"/>
      <c r="H102" s="2"/>
      <c r="I102" s="2"/>
      <c r="J102" s="2"/>
      <c r="K102" s="2"/>
      <c r="L102" s="2"/>
      <c r="M102" s="8"/>
      <c r="N102" s="8"/>
    </row>
    <row r="103" spans="2:14" ht="12.75">
      <c r="B103" s="11"/>
      <c r="C103" s="2"/>
      <c r="D103" s="2"/>
      <c r="E103" s="2"/>
      <c r="F103" s="2"/>
      <c r="G103" s="6"/>
      <c r="H103" s="2"/>
      <c r="I103" s="2"/>
      <c r="J103" s="2"/>
      <c r="K103" s="2"/>
      <c r="L103" s="2"/>
      <c r="M103" s="8"/>
      <c r="N103" s="8"/>
    </row>
    <row r="104" spans="2:14" ht="12.75">
      <c r="B104" s="11"/>
      <c r="C104" s="2"/>
      <c r="D104" s="2"/>
      <c r="E104" s="2"/>
      <c r="F104" s="2"/>
      <c r="G104" s="6"/>
      <c r="H104" s="2"/>
      <c r="I104" s="2"/>
      <c r="J104" s="2"/>
      <c r="K104" s="2"/>
      <c r="L104" s="2"/>
      <c r="M104" s="8"/>
      <c r="N104" s="8"/>
    </row>
    <row r="105" spans="2:14" ht="12.75">
      <c r="B105" s="11"/>
      <c r="C105" s="2"/>
      <c r="D105" s="2"/>
      <c r="E105" s="2"/>
      <c r="F105" s="2"/>
      <c r="G105" s="6"/>
      <c r="H105" s="2"/>
      <c r="I105" s="2"/>
      <c r="J105" s="2"/>
      <c r="K105" s="2"/>
      <c r="L105" s="2"/>
      <c r="M105" s="8"/>
      <c r="N105" s="8"/>
    </row>
    <row r="106" spans="2:14" ht="12.75">
      <c r="B106" s="12"/>
      <c r="C106" s="2"/>
      <c r="D106" s="2"/>
      <c r="E106" s="2"/>
      <c r="F106" s="2"/>
      <c r="G106" s="6"/>
      <c r="H106" s="2"/>
      <c r="I106" s="2"/>
      <c r="J106" s="2"/>
      <c r="K106" s="2"/>
      <c r="L106" s="2"/>
      <c r="M106" s="8"/>
      <c r="N106" s="8"/>
    </row>
    <row r="107" spans="2:14" ht="12.75">
      <c r="B107" s="12"/>
      <c r="C107" s="2"/>
      <c r="D107" s="2"/>
      <c r="E107" s="2"/>
      <c r="F107" s="2"/>
      <c r="G107" s="6"/>
      <c r="H107" s="2"/>
      <c r="I107" s="2"/>
      <c r="J107" s="2"/>
      <c r="K107" s="2"/>
      <c r="L107" s="2"/>
      <c r="M107" s="8"/>
      <c r="N107" s="8"/>
    </row>
    <row r="108" ht="12.75">
      <c r="B108" s="12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ht="12.75">
      <c r="B138" s="12"/>
    </row>
  </sheetData>
  <printOptions/>
  <pageMargins left="0.77" right="0.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 Catalano</dc:creator>
  <cp:keywords/>
  <dc:description/>
  <cp:lastModifiedBy>Vince</cp:lastModifiedBy>
  <cp:lastPrinted>2004-09-28T03:08:45Z</cp:lastPrinted>
  <dcterms:created xsi:type="dcterms:W3CDTF">2000-09-06T04:26:14Z</dcterms:created>
  <dcterms:modified xsi:type="dcterms:W3CDTF">2006-02-07T03:26:00Z</dcterms:modified>
  <cp:category/>
  <cp:version/>
  <cp:contentType/>
  <cp:contentStatus/>
</cp:coreProperties>
</file>