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<sst xmlns="http://schemas.openxmlformats.org/spreadsheetml/2006/main" count="31" uniqueCount="26">
  <si>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 xml:space="preserve">Date </t>
  </si>
  <si>
    <t>1st</t>
  </si>
  <si>
    <t>2nd</t>
  </si>
  <si>
    <t>3rd</t>
  </si>
  <si>
    <t>Series</t>
  </si>
  <si>
    <t>Avg</t>
  </si>
  <si>
    <t>W</t>
  </si>
  <si>
    <t>L</t>
  </si>
  <si>
    <t>S</t>
  </si>
  <si>
    <t>Paid</t>
  </si>
  <si>
    <t>Won</t>
  </si>
  <si>
    <t>Total</t>
  </si>
  <si>
    <t>Average</t>
  </si>
  <si>
    <t>Highest</t>
  </si>
  <si>
    <t>Lowest</t>
  </si>
  <si>
    <t>Win</t>
  </si>
  <si>
    <t>Lose</t>
  </si>
  <si>
    <t>N/A</t>
  </si>
  <si>
    <t>Count</t>
  </si>
  <si>
    <t>3rd &gt; 200</t>
  </si>
  <si>
    <t>2nd &gt; 200</t>
  </si>
  <si>
    <t>1st &gt; 200</t>
  </si>
  <si>
    <t>Series &gt; 600</t>
  </si>
  <si>
    <t>2001 Winter Bowling League</t>
  </si>
  <si>
    <t>Total 2nd Half</t>
  </si>
  <si>
    <t>Avg. 2nd Half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</si>
</sst>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[$-409]dddd\,\ mmmm\ dd\,\ yyyy"/>
    <numFmt numFmtId="167" formatCode="m/d/yy;@"/>
  </numFmts>
  <fonts count="5">
    <font>
      <sz val="10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7" applyAlignment="1">
      <alignment horizontal="center"/>
    </xf>
    <xf numFmtId="44" fontId="0" fillId="0" borderId="0" xfId="17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4" fontId="2" fillId="0" borderId="0" xfId="17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17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65" fontId="0" fillId="0" borderId="0" xfId="17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quotePrefix="1">
      <alignment horizontal="center"/>
    </xf>
    <xf numFmtId="167" fontId="2" fillId="0" borderId="0" xfId="0" applyNumberFormat="1" applyFont="1" applyAlignment="1">
      <alignment horizontal="left"/>
    </xf>
    <xf numFmtId="164" fontId="0" fillId="0" borderId="0" xfId="0" applyNumberFormat="1" applyAlignment="1" quotePrefix="1">
      <alignment horizontal="center"/>
    </xf>
    <xf numFmtId="167" fontId="0" fillId="0" borderId="0" xfId="0" applyNumberFormat="1" applyAlignment="1">
      <alignment horizontal="left"/>
    </xf>
    <xf numFmtId="167" fontId="0" fillId="0" borderId="0" xfId="0" applyNumberForma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workbookViewId="0" topLeftCell="A25">
      <selection activeCell="J38" sqref="J38"/>
    </sheetView>
  </sheetViews>
  <sheetFormatPr defaultColWidth="9.140625" defaultRowHeight="12.75"/>
  <cols>
    <col min="1" max="1" width="10.140625" style="0" bestFit="1" customWidth="1"/>
    <col min="6" max="6" width="9.140625" style="6" customWidth="1"/>
    <col min="12" max="13" width="9.140625" style="5" customWidth="1"/>
    <col min="14" max="14" width="8.7109375" style="0" customWidth="1"/>
    <col min="15" max="15" width="9.57421875" style="0" bestFit="1" customWidth="1"/>
    <col min="17" max="17" width="12.00390625" style="0" bestFit="1" customWidth="1"/>
  </cols>
  <sheetData>
    <row r="1" ht="18">
      <c r="A1" s="1" t="s">
        <v>23</v>
      </c>
    </row>
    <row r="3" spans="1:17" ht="12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7" t="s">
        <v>5</v>
      </c>
      <c r="G3" s="3" t="s">
        <v>6</v>
      </c>
      <c r="H3" s="3" t="s">
        <v>7</v>
      </c>
      <c r="I3" s="3" t="s">
        <v>8</v>
      </c>
      <c r="J3" s="3" t="s">
        <v>15</v>
      </c>
      <c r="K3" s="3" t="s">
        <v>16</v>
      </c>
      <c r="L3" s="9" t="s">
        <v>9</v>
      </c>
      <c r="M3" s="9" t="s">
        <v>10</v>
      </c>
      <c r="N3" s="3" t="s">
        <v>21</v>
      </c>
      <c r="O3" s="3" t="s">
        <v>20</v>
      </c>
      <c r="P3" s="3" t="s">
        <v>19</v>
      </c>
      <c r="Q3" s="3" t="s">
        <v>22</v>
      </c>
    </row>
    <row r="4" spans="1:17" ht="12.75">
      <c r="A4" s="22">
        <v>37138</v>
      </c>
      <c r="B4" s="2">
        <v>263</v>
      </c>
      <c r="C4" s="2">
        <v>156</v>
      </c>
      <c r="D4" s="2">
        <v>257</v>
      </c>
      <c r="E4" s="2">
        <f aca="true" t="shared" si="0" ref="E4:E38">SUM(B4:D4)</f>
        <v>676</v>
      </c>
      <c r="F4" s="8">
        <f>AVERAGE(B4:D4)</f>
        <v>225.33333333333334</v>
      </c>
      <c r="G4" s="2">
        <v>3</v>
      </c>
      <c r="H4" s="2">
        <v>0</v>
      </c>
      <c r="I4" s="2">
        <v>1</v>
      </c>
      <c r="J4" s="2">
        <f aca="true" t="shared" si="1" ref="J4:J9">2*(G4)+I4</f>
        <v>7</v>
      </c>
      <c r="K4" s="2">
        <f aca="true" t="shared" si="2" ref="K4:K38">7-J4</f>
        <v>0</v>
      </c>
      <c r="L4" s="11">
        <v>23</v>
      </c>
      <c r="M4" s="11">
        <v>67</v>
      </c>
      <c r="N4" s="2">
        <f>IF(B4&gt;199,1,0)</f>
        <v>1</v>
      </c>
      <c r="O4" s="2">
        <f>IF(C4&gt;199,1,0)</f>
        <v>0</v>
      </c>
      <c r="P4" s="2">
        <f>IF(D4&gt;199,1,0)</f>
        <v>1</v>
      </c>
      <c r="Q4" s="2">
        <f>IF(E4&gt;600,1,0)</f>
        <v>1</v>
      </c>
    </row>
    <row r="5" spans="1:17" ht="12.75">
      <c r="A5" s="22">
        <v>37145</v>
      </c>
      <c r="B5" s="2">
        <v>193</v>
      </c>
      <c r="C5" s="2">
        <v>197</v>
      </c>
      <c r="D5" s="2">
        <v>168</v>
      </c>
      <c r="E5" s="2">
        <f t="shared" si="0"/>
        <v>558</v>
      </c>
      <c r="F5" s="8">
        <f>AVERAGE(B4:D5)</f>
        <v>205.66666666666666</v>
      </c>
      <c r="G5" s="2">
        <v>2</v>
      </c>
      <c r="H5" s="2">
        <v>1</v>
      </c>
      <c r="I5" s="2">
        <v>1</v>
      </c>
      <c r="J5" s="2">
        <f t="shared" si="1"/>
        <v>5</v>
      </c>
      <c r="K5" s="2">
        <f t="shared" si="2"/>
        <v>2</v>
      </c>
      <c r="L5" s="11">
        <v>30</v>
      </c>
      <c r="M5" s="11">
        <v>0</v>
      </c>
      <c r="N5" s="2">
        <f aca="true" t="shared" si="3" ref="N5:P10">IF(B5&gt;199,1+N4,0+N4)</f>
        <v>1</v>
      </c>
      <c r="O5" s="2">
        <f t="shared" si="3"/>
        <v>0</v>
      </c>
      <c r="P5" s="2">
        <f t="shared" si="3"/>
        <v>1</v>
      </c>
      <c r="Q5" s="2">
        <f aca="true" t="shared" si="4" ref="Q5:Q10">IF(E5&gt;600,1+Q4,0+Q4)</f>
        <v>1</v>
      </c>
    </row>
    <row r="6" spans="1:17" ht="12.75">
      <c r="A6" s="22">
        <v>37152</v>
      </c>
      <c r="B6" s="2">
        <v>264</v>
      </c>
      <c r="C6" s="2">
        <v>150</v>
      </c>
      <c r="D6" s="2">
        <v>235</v>
      </c>
      <c r="E6" s="2">
        <f t="shared" si="0"/>
        <v>649</v>
      </c>
      <c r="F6" s="8">
        <f>AVERAGE(B4:D6)</f>
        <v>209.22222222222223</v>
      </c>
      <c r="G6" s="2">
        <v>2</v>
      </c>
      <c r="H6" s="2">
        <v>1</v>
      </c>
      <c r="I6" s="2">
        <v>1</v>
      </c>
      <c r="J6" s="2">
        <f t="shared" si="1"/>
        <v>5</v>
      </c>
      <c r="K6" s="2">
        <f t="shared" si="2"/>
        <v>2</v>
      </c>
      <c r="L6" s="11">
        <v>31</v>
      </c>
      <c r="M6" s="11">
        <v>18</v>
      </c>
      <c r="N6" s="2">
        <f t="shared" si="3"/>
        <v>2</v>
      </c>
      <c r="O6" s="2">
        <f t="shared" si="3"/>
        <v>0</v>
      </c>
      <c r="P6" s="2">
        <f t="shared" si="3"/>
        <v>2</v>
      </c>
      <c r="Q6" s="2">
        <f t="shared" si="4"/>
        <v>2</v>
      </c>
    </row>
    <row r="7" spans="1:17" ht="12.75">
      <c r="A7" s="22">
        <v>37159</v>
      </c>
      <c r="B7" s="2">
        <v>207</v>
      </c>
      <c r="C7" s="2">
        <v>201</v>
      </c>
      <c r="D7" s="2">
        <v>191</v>
      </c>
      <c r="E7" s="2">
        <f t="shared" si="0"/>
        <v>599</v>
      </c>
      <c r="F7" s="8">
        <f>AVERAGE(B4:D7)</f>
        <v>206.83333333333334</v>
      </c>
      <c r="G7" s="2">
        <v>2</v>
      </c>
      <c r="H7" s="2">
        <v>1</v>
      </c>
      <c r="I7" s="2">
        <v>1</v>
      </c>
      <c r="J7" s="2">
        <f t="shared" si="1"/>
        <v>5</v>
      </c>
      <c r="K7" s="2">
        <f t="shared" si="2"/>
        <v>2</v>
      </c>
      <c r="L7" s="11">
        <v>32</v>
      </c>
      <c r="M7" s="10">
        <v>32</v>
      </c>
      <c r="N7" s="2">
        <f t="shared" si="3"/>
        <v>3</v>
      </c>
      <c r="O7" s="2">
        <f t="shared" si="3"/>
        <v>1</v>
      </c>
      <c r="P7" s="2">
        <f t="shared" si="3"/>
        <v>2</v>
      </c>
      <c r="Q7" s="2">
        <f t="shared" si="4"/>
        <v>2</v>
      </c>
    </row>
    <row r="8" spans="1:17" ht="12.75">
      <c r="A8" s="22">
        <v>37166</v>
      </c>
      <c r="B8" s="2">
        <v>227</v>
      </c>
      <c r="C8" s="2">
        <v>187</v>
      </c>
      <c r="D8" s="2">
        <v>209</v>
      </c>
      <c r="E8" s="2">
        <f t="shared" si="0"/>
        <v>623</v>
      </c>
      <c r="F8" s="8">
        <f>AVERAGE(B4:D8)</f>
        <v>207</v>
      </c>
      <c r="G8" s="2">
        <v>3</v>
      </c>
      <c r="H8" s="2">
        <v>0</v>
      </c>
      <c r="I8" s="2">
        <v>1</v>
      </c>
      <c r="J8" s="2">
        <f t="shared" si="1"/>
        <v>7</v>
      </c>
      <c r="K8" s="2">
        <f t="shared" si="2"/>
        <v>0</v>
      </c>
      <c r="L8" s="11">
        <v>31</v>
      </c>
      <c r="M8" s="10">
        <v>18</v>
      </c>
      <c r="N8" s="2">
        <f t="shared" si="3"/>
        <v>4</v>
      </c>
      <c r="O8" s="2">
        <f t="shared" si="3"/>
        <v>1</v>
      </c>
      <c r="P8" s="2">
        <f t="shared" si="3"/>
        <v>3</v>
      </c>
      <c r="Q8" s="2">
        <f t="shared" si="4"/>
        <v>3</v>
      </c>
    </row>
    <row r="9" spans="1:17" ht="12.75">
      <c r="A9" s="22">
        <v>37173</v>
      </c>
      <c r="B9" s="2">
        <v>224</v>
      </c>
      <c r="C9" s="2">
        <v>174</v>
      </c>
      <c r="D9" s="2">
        <v>207</v>
      </c>
      <c r="E9" s="2">
        <f t="shared" si="0"/>
        <v>605</v>
      </c>
      <c r="F9" s="8">
        <f>AVERAGE(B4:D9)</f>
        <v>206.11111111111111</v>
      </c>
      <c r="G9" s="2">
        <v>3</v>
      </c>
      <c r="H9" s="2">
        <v>0</v>
      </c>
      <c r="I9" s="2">
        <v>1</v>
      </c>
      <c r="J9" s="2">
        <f t="shared" si="1"/>
        <v>7</v>
      </c>
      <c r="K9" s="2">
        <f t="shared" si="2"/>
        <v>0</v>
      </c>
      <c r="L9" s="11">
        <v>31</v>
      </c>
      <c r="M9" s="11">
        <v>0</v>
      </c>
      <c r="N9" s="2">
        <f t="shared" si="3"/>
        <v>5</v>
      </c>
      <c r="O9" s="2">
        <f t="shared" si="3"/>
        <v>1</v>
      </c>
      <c r="P9" s="2">
        <f t="shared" si="3"/>
        <v>4</v>
      </c>
      <c r="Q9" s="2">
        <f t="shared" si="4"/>
        <v>4</v>
      </c>
    </row>
    <row r="10" spans="1:17" ht="12.75">
      <c r="A10" s="22">
        <v>37180</v>
      </c>
      <c r="B10" s="2">
        <v>225</v>
      </c>
      <c r="C10" s="2">
        <v>259</v>
      </c>
      <c r="D10" s="2">
        <v>244</v>
      </c>
      <c r="E10" s="2">
        <f t="shared" si="0"/>
        <v>728</v>
      </c>
      <c r="F10" s="8">
        <f>AVERAGE(B4:D10)</f>
        <v>211.33333333333334</v>
      </c>
      <c r="G10" s="2">
        <v>0</v>
      </c>
      <c r="H10" s="2">
        <v>3</v>
      </c>
      <c r="I10" s="2">
        <v>0</v>
      </c>
      <c r="J10" s="2">
        <f aca="true" t="shared" si="5" ref="J10:J24">2*(G10)+I10</f>
        <v>0</v>
      </c>
      <c r="K10" s="2">
        <f t="shared" si="2"/>
        <v>7</v>
      </c>
      <c r="L10" s="11">
        <v>32</v>
      </c>
      <c r="M10" s="11">
        <v>135</v>
      </c>
      <c r="N10" s="2">
        <f t="shared" si="3"/>
        <v>6</v>
      </c>
      <c r="O10" s="2">
        <f t="shared" si="3"/>
        <v>2</v>
      </c>
      <c r="P10" s="2">
        <f t="shared" si="3"/>
        <v>5</v>
      </c>
      <c r="Q10" s="2">
        <f t="shared" si="4"/>
        <v>5</v>
      </c>
    </row>
    <row r="11" spans="1:17" ht="12.75">
      <c r="A11" s="22">
        <v>37187</v>
      </c>
      <c r="B11" s="2" t="s">
        <v>17</v>
      </c>
      <c r="C11" s="2" t="s">
        <v>17</v>
      </c>
      <c r="D11" s="2" t="s">
        <v>17</v>
      </c>
      <c r="E11" s="2" t="s">
        <v>17</v>
      </c>
      <c r="F11" s="8">
        <f>AVERAGE(B4:D11)</f>
        <v>211.33333333333334</v>
      </c>
      <c r="G11" s="2">
        <v>2</v>
      </c>
      <c r="H11" s="2">
        <v>1</v>
      </c>
      <c r="I11" s="2">
        <v>1</v>
      </c>
      <c r="J11" s="2">
        <f t="shared" si="5"/>
        <v>5</v>
      </c>
      <c r="K11" s="2">
        <f t="shared" si="2"/>
        <v>2</v>
      </c>
      <c r="L11" s="14" t="s">
        <v>17</v>
      </c>
      <c r="M11" s="14" t="s">
        <v>17</v>
      </c>
      <c r="N11" s="2">
        <v>6</v>
      </c>
      <c r="O11" s="2">
        <v>2</v>
      </c>
      <c r="P11" s="2">
        <v>5</v>
      </c>
      <c r="Q11" s="2">
        <v>5</v>
      </c>
    </row>
    <row r="12" spans="1:17" ht="12.75">
      <c r="A12" s="22">
        <v>37194</v>
      </c>
      <c r="B12" s="2">
        <v>193</v>
      </c>
      <c r="C12" s="2">
        <v>179</v>
      </c>
      <c r="D12" s="2">
        <v>222</v>
      </c>
      <c r="E12" s="2">
        <f t="shared" si="0"/>
        <v>594</v>
      </c>
      <c r="F12" s="8">
        <f>AVERAGE($B$4:D12)</f>
        <v>209.66666666666666</v>
      </c>
      <c r="G12" s="2">
        <v>1</v>
      </c>
      <c r="H12" s="2">
        <v>2</v>
      </c>
      <c r="I12" s="2">
        <v>0</v>
      </c>
      <c r="J12" s="2">
        <f t="shared" si="5"/>
        <v>2</v>
      </c>
      <c r="K12" s="2">
        <f t="shared" si="2"/>
        <v>5</v>
      </c>
      <c r="L12" s="11">
        <v>44</v>
      </c>
      <c r="M12" s="11">
        <v>16</v>
      </c>
      <c r="N12" s="2">
        <f aca="true" t="shared" si="6" ref="N12:P13">IF(B12&gt;199,1+N11,0+N11)</f>
        <v>6</v>
      </c>
      <c r="O12" s="2">
        <f t="shared" si="6"/>
        <v>2</v>
      </c>
      <c r="P12" s="2">
        <f t="shared" si="6"/>
        <v>6</v>
      </c>
      <c r="Q12" s="2">
        <f aca="true" t="shared" si="7" ref="Q12:Q17">IF(E12&gt;600,1+Q11,0+Q11)</f>
        <v>5</v>
      </c>
    </row>
    <row r="13" spans="1:17" ht="12.75">
      <c r="A13" s="22">
        <v>37201</v>
      </c>
      <c r="B13" s="2">
        <v>205</v>
      </c>
      <c r="C13" s="2">
        <v>233</v>
      </c>
      <c r="D13" s="2">
        <v>215</v>
      </c>
      <c r="E13" s="2">
        <f t="shared" si="0"/>
        <v>653</v>
      </c>
      <c r="F13" s="8">
        <f>AVERAGE($B$4:D13)</f>
        <v>210.55555555555554</v>
      </c>
      <c r="G13" s="2">
        <v>1</v>
      </c>
      <c r="H13" s="2">
        <v>2</v>
      </c>
      <c r="I13" s="2">
        <v>0</v>
      </c>
      <c r="J13" s="2">
        <f t="shared" si="5"/>
        <v>2</v>
      </c>
      <c r="K13" s="2">
        <f t="shared" si="2"/>
        <v>5</v>
      </c>
      <c r="L13" s="11">
        <v>33</v>
      </c>
      <c r="M13" s="11">
        <v>3</v>
      </c>
      <c r="N13" s="2">
        <f t="shared" si="6"/>
        <v>7</v>
      </c>
      <c r="O13" s="2">
        <f t="shared" si="6"/>
        <v>3</v>
      </c>
      <c r="P13" s="2">
        <f t="shared" si="6"/>
        <v>7</v>
      </c>
      <c r="Q13" s="2">
        <f t="shared" si="7"/>
        <v>6</v>
      </c>
    </row>
    <row r="14" spans="1:17" ht="12.75">
      <c r="A14" s="22">
        <v>37208</v>
      </c>
      <c r="B14" s="2">
        <v>212</v>
      </c>
      <c r="C14" s="2">
        <v>214</v>
      </c>
      <c r="D14" s="2">
        <v>185</v>
      </c>
      <c r="E14" s="2">
        <f t="shared" si="0"/>
        <v>611</v>
      </c>
      <c r="F14" s="8">
        <f>AVERAGE($B$4:D14)</f>
        <v>209.86666666666667</v>
      </c>
      <c r="G14" s="2">
        <v>2</v>
      </c>
      <c r="H14" s="2">
        <v>1</v>
      </c>
      <c r="I14" s="2">
        <v>1</v>
      </c>
      <c r="J14" s="2">
        <f t="shared" si="5"/>
        <v>5</v>
      </c>
      <c r="K14" s="2">
        <f t="shared" si="2"/>
        <v>2</v>
      </c>
      <c r="L14" s="11">
        <v>30</v>
      </c>
      <c r="M14" s="11">
        <v>0</v>
      </c>
      <c r="N14" s="2">
        <f aca="true" t="shared" si="8" ref="N14:P15">IF(B14&gt;199,1+N13,0+N13)</f>
        <v>8</v>
      </c>
      <c r="O14" s="2">
        <f t="shared" si="8"/>
        <v>4</v>
      </c>
      <c r="P14" s="2">
        <f t="shared" si="8"/>
        <v>7</v>
      </c>
      <c r="Q14" s="2">
        <f t="shared" si="7"/>
        <v>7</v>
      </c>
    </row>
    <row r="15" spans="1:17" ht="12.75">
      <c r="A15" s="22">
        <v>37215</v>
      </c>
      <c r="B15" s="2">
        <v>190</v>
      </c>
      <c r="C15" s="2">
        <v>205</v>
      </c>
      <c r="D15" s="2">
        <v>191</v>
      </c>
      <c r="E15" s="2">
        <f t="shared" si="0"/>
        <v>586</v>
      </c>
      <c r="F15" s="8">
        <f>AVERAGE($B$4:D15)</f>
        <v>208.54545454545453</v>
      </c>
      <c r="G15" s="2">
        <v>1</v>
      </c>
      <c r="H15" s="2">
        <v>2</v>
      </c>
      <c r="I15" s="2">
        <v>1</v>
      </c>
      <c r="J15" s="2">
        <f t="shared" si="5"/>
        <v>3</v>
      </c>
      <c r="K15" s="2">
        <f t="shared" si="2"/>
        <v>4</v>
      </c>
      <c r="L15" s="11">
        <v>31</v>
      </c>
      <c r="M15" s="11">
        <v>16</v>
      </c>
      <c r="N15" s="2">
        <f t="shared" si="8"/>
        <v>8</v>
      </c>
      <c r="O15" s="2">
        <f t="shared" si="8"/>
        <v>5</v>
      </c>
      <c r="P15" s="2">
        <f t="shared" si="8"/>
        <v>7</v>
      </c>
      <c r="Q15" s="2">
        <f t="shared" si="7"/>
        <v>7</v>
      </c>
    </row>
    <row r="16" spans="1:17" ht="12.75">
      <c r="A16" s="22">
        <v>37222</v>
      </c>
      <c r="B16" s="2">
        <v>167</v>
      </c>
      <c r="C16" s="2">
        <v>212</v>
      </c>
      <c r="D16" s="2">
        <v>189</v>
      </c>
      <c r="E16" s="2">
        <f t="shared" si="0"/>
        <v>568</v>
      </c>
      <c r="F16" s="8">
        <f>AVERAGE($B$4:D16)</f>
        <v>206.94444444444446</v>
      </c>
      <c r="G16" s="2">
        <v>3</v>
      </c>
      <c r="H16" s="2">
        <v>0</v>
      </c>
      <c r="I16" s="2">
        <v>1</v>
      </c>
      <c r="J16" s="2">
        <f t="shared" si="5"/>
        <v>7</v>
      </c>
      <c r="K16" s="2">
        <f t="shared" si="2"/>
        <v>0</v>
      </c>
      <c r="L16" s="11">
        <v>34</v>
      </c>
      <c r="M16" s="11">
        <v>0</v>
      </c>
      <c r="N16" s="2">
        <f aca="true" t="shared" si="9" ref="N16:P17">IF(B16&gt;199,1+N15,0+N15)</f>
        <v>8</v>
      </c>
      <c r="O16" s="2">
        <f t="shared" si="9"/>
        <v>6</v>
      </c>
      <c r="P16" s="2">
        <f t="shared" si="9"/>
        <v>7</v>
      </c>
      <c r="Q16" s="2">
        <f t="shared" si="7"/>
        <v>7</v>
      </c>
    </row>
    <row r="17" spans="1:17" ht="12.75">
      <c r="A17" s="22">
        <v>37229</v>
      </c>
      <c r="B17" s="2">
        <v>206</v>
      </c>
      <c r="C17" s="2">
        <v>194</v>
      </c>
      <c r="D17" s="2">
        <v>217</v>
      </c>
      <c r="E17" s="2">
        <f t="shared" si="0"/>
        <v>617</v>
      </c>
      <c r="F17" s="8">
        <f>AVERAGE($B$4:D17)</f>
        <v>206.84615384615384</v>
      </c>
      <c r="G17" s="2">
        <v>1</v>
      </c>
      <c r="H17" s="2">
        <v>2</v>
      </c>
      <c r="I17" s="2">
        <v>1</v>
      </c>
      <c r="J17" s="2">
        <f t="shared" si="5"/>
        <v>3</v>
      </c>
      <c r="K17" s="2">
        <f t="shared" si="2"/>
        <v>4</v>
      </c>
      <c r="L17" s="11">
        <v>29</v>
      </c>
      <c r="M17" s="11">
        <v>30</v>
      </c>
      <c r="N17" s="2">
        <f t="shared" si="9"/>
        <v>9</v>
      </c>
      <c r="O17" s="2">
        <f t="shared" si="9"/>
        <v>6</v>
      </c>
      <c r="P17" s="2">
        <f t="shared" si="9"/>
        <v>8</v>
      </c>
      <c r="Q17" s="2">
        <f t="shared" si="7"/>
        <v>8</v>
      </c>
    </row>
    <row r="18" spans="1:17" ht="12.75">
      <c r="A18" s="22">
        <v>37236</v>
      </c>
      <c r="B18" s="2">
        <v>187</v>
      </c>
      <c r="C18" s="2">
        <v>246</v>
      </c>
      <c r="D18" s="2">
        <v>208</v>
      </c>
      <c r="E18" s="2">
        <f t="shared" si="0"/>
        <v>641</v>
      </c>
      <c r="F18" s="8">
        <f>AVERAGE($B$4:D18)</f>
        <v>207.33333333333334</v>
      </c>
      <c r="G18" s="2">
        <v>2</v>
      </c>
      <c r="H18" s="2">
        <v>1</v>
      </c>
      <c r="I18" s="2">
        <v>1</v>
      </c>
      <c r="J18" s="2">
        <f t="shared" si="5"/>
        <v>5</v>
      </c>
      <c r="K18" s="2">
        <f t="shared" si="2"/>
        <v>2</v>
      </c>
      <c r="L18" s="11">
        <v>32</v>
      </c>
      <c r="M18" s="11">
        <v>74</v>
      </c>
      <c r="N18" s="2">
        <f aca="true" t="shared" si="10" ref="N18:P19">IF(B18&gt;199,1+N17,0+N17)</f>
        <v>9</v>
      </c>
      <c r="O18" s="2">
        <f t="shared" si="10"/>
        <v>7</v>
      </c>
      <c r="P18" s="2">
        <f t="shared" si="10"/>
        <v>9</v>
      </c>
      <c r="Q18" s="2">
        <f aca="true" t="shared" si="11" ref="Q18:Q23">IF(E18&gt;600,1+Q17,0+Q17)</f>
        <v>9</v>
      </c>
    </row>
    <row r="19" spans="1:17" ht="12.75">
      <c r="A19" s="22">
        <v>37243</v>
      </c>
      <c r="B19" s="2">
        <v>204</v>
      </c>
      <c r="C19" s="2">
        <v>249</v>
      </c>
      <c r="D19" s="2">
        <v>195</v>
      </c>
      <c r="E19" s="2">
        <f t="shared" si="0"/>
        <v>648</v>
      </c>
      <c r="F19" s="8">
        <f>AVERAGE($B$4:D19)</f>
        <v>207.9111111111111</v>
      </c>
      <c r="G19" s="2">
        <v>2</v>
      </c>
      <c r="H19" s="2">
        <v>1</v>
      </c>
      <c r="I19" s="2">
        <v>1</v>
      </c>
      <c r="J19" s="2">
        <f t="shared" si="5"/>
        <v>5</v>
      </c>
      <c r="K19" s="2">
        <f t="shared" si="2"/>
        <v>2</v>
      </c>
      <c r="L19" s="11">
        <v>32</v>
      </c>
      <c r="M19" s="11">
        <v>71</v>
      </c>
      <c r="N19" s="2">
        <f t="shared" si="10"/>
        <v>10</v>
      </c>
      <c r="O19" s="2">
        <f t="shared" si="10"/>
        <v>8</v>
      </c>
      <c r="P19" s="2">
        <f t="shared" si="10"/>
        <v>9</v>
      </c>
      <c r="Q19" s="2">
        <f t="shared" si="11"/>
        <v>10</v>
      </c>
    </row>
    <row r="20" spans="1:17" ht="12.75">
      <c r="A20" s="22">
        <v>37264</v>
      </c>
      <c r="B20" s="2">
        <v>200</v>
      </c>
      <c r="C20" s="2">
        <v>183</v>
      </c>
      <c r="D20" s="2">
        <v>180</v>
      </c>
      <c r="E20" s="2">
        <f t="shared" si="0"/>
        <v>563</v>
      </c>
      <c r="F20" s="8">
        <f>AVERAGE($B$4:D20)</f>
        <v>206.64583333333334</v>
      </c>
      <c r="G20" s="2">
        <v>1</v>
      </c>
      <c r="H20" s="2">
        <v>2</v>
      </c>
      <c r="I20" s="2">
        <v>0</v>
      </c>
      <c r="J20" s="2">
        <f t="shared" si="5"/>
        <v>2</v>
      </c>
      <c r="K20" s="2">
        <f t="shared" si="2"/>
        <v>5</v>
      </c>
      <c r="L20" s="11">
        <v>32</v>
      </c>
      <c r="M20" s="11">
        <v>8</v>
      </c>
      <c r="N20" s="2">
        <f aca="true" t="shared" si="12" ref="N20:P21">IF(B20&gt;199,1+N19,0+N19)</f>
        <v>11</v>
      </c>
      <c r="O20" s="2">
        <f t="shared" si="12"/>
        <v>8</v>
      </c>
      <c r="P20" s="2">
        <f t="shared" si="12"/>
        <v>9</v>
      </c>
      <c r="Q20" s="2">
        <f t="shared" si="11"/>
        <v>10</v>
      </c>
    </row>
    <row r="21" spans="1:17" ht="12.75">
      <c r="A21" s="22">
        <v>37271</v>
      </c>
      <c r="B21" s="2">
        <v>201</v>
      </c>
      <c r="C21" s="2">
        <v>181</v>
      </c>
      <c r="D21" s="2">
        <v>184</v>
      </c>
      <c r="E21" s="2">
        <f t="shared" si="0"/>
        <v>566</v>
      </c>
      <c r="F21" s="8">
        <f>AVERAGE($B$4:D21)</f>
        <v>205.58823529411765</v>
      </c>
      <c r="G21" s="2">
        <v>1</v>
      </c>
      <c r="H21" s="2">
        <v>2</v>
      </c>
      <c r="I21" s="2">
        <v>0</v>
      </c>
      <c r="J21" s="2">
        <f t="shared" si="5"/>
        <v>2</v>
      </c>
      <c r="K21" s="2">
        <f t="shared" si="2"/>
        <v>5</v>
      </c>
      <c r="L21" s="11">
        <v>35</v>
      </c>
      <c r="M21" s="11">
        <v>8</v>
      </c>
      <c r="N21" s="2">
        <f t="shared" si="12"/>
        <v>12</v>
      </c>
      <c r="O21" s="2">
        <f t="shared" si="12"/>
        <v>8</v>
      </c>
      <c r="P21" s="2">
        <f t="shared" si="12"/>
        <v>9</v>
      </c>
      <c r="Q21" s="2">
        <f t="shared" si="11"/>
        <v>10</v>
      </c>
    </row>
    <row r="22" spans="1:17" ht="12.75">
      <c r="A22" s="22">
        <v>37278</v>
      </c>
      <c r="B22" s="2">
        <v>212</v>
      </c>
      <c r="C22" s="2">
        <v>202</v>
      </c>
      <c r="D22" s="2">
        <v>245</v>
      </c>
      <c r="E22" s="2">
        <f t="shared" si="0"/>
        <v>659</v>
      </c>
      <c r="F22" s="8">
        <f>AVERAGE($B$4:D22)</f>
        <v>206.37037037037038</v>
      </c>
      <c r="G22" s="18">
        <v>2</v>
      </c>
      <c r="H22" s="18">
        <v>1</v>
      </c>
      <c r="I22" s="18">
        <v>1</v>
      </c>
      <c r="J22" s="18">
        <f t="shared" si="5"/>
        <v>5</v>
      </c>
      <c r="K22" s="18">
        <f t="shared" si="2"/>
        <v>2</v>
      </c>
      <c r="L22" s="13">
        <v>32</v>
      </c>
      <c r="M22" s="13">
        <v>13</v>
      </c>
      <c r="N22" s="2">
        <f aca="true" t="shared" si="13" ref="N22:P23">IF(B22&gt;199,1+N21,0+N21)</f>
        <v>13</v>
      </c>
      <c r="O22" s="2">
        <f t="shared" si="13"/>
        <v>9</v>
      </c>
      <c r="P22" s="2">
        <f t="shared" si="13"/>
        <v>10</v>
      </c>
      <c r="Q22" s="2">
        <f t="shared" si="11"/>
        <v>11</v>
      </c>
    </row>
    <row r="23" spans="1:17" ht="12.75">
      <c r="A23" s="23">
        <v>37285</v>
      </c>
      <c r="B23" s="19">
        <v>176</v>
      </c>
      <c r="C23" s="19">
        <v>227</v>
      </c>
      <c r="D23" s="19">
        <v>246</v>
      </c>
      <c r="E23" s="19">
        <f t="shared" si="0"/>
        <v>649</v>
      </c>
      <c r="F23" s="8">
        <f>AVERAGE($B$4:D23)</f>
        <v>206.89473684210526</v>
      </c>
      <c r="G23" s="19">
        <v>1</v>
      </c>
      <c r="H23" s="19">
        <v>2</v>
      </c>
      <c r="I23" s="19">
        <v>0</v>
      </c>
      <c r="J23" s="19">
        <f t="shared" si="5"/>
        <v>2</v>
      </c>
      <c r="K23" s="19">
        <f t="shared" si="2"/>
        <v>5</v>
      </c>
      <c r="L23" s="13">
        <v>32</v>
      </c>
      <c r="M23" s="13">
        <v>58</v>
      </c>
      <c r="N23" s="2">
        <f t="shared" si="13"/>
        <v>13</v>
      </c>
      <c r="O23" s="2">
        <f t="shared" si="13"/>
        <v>10</v>
      </c>
      <c r="P23" s="2">
        <f t="shared" si="13"/>
        <v>11</v>
      </c>
      <c r="Q23" s="2">
        <f t="shared" si="11"/>
        <v>12</v>
      </c>
    </row>
    <row r="24" spans="1:17" ht="12.75">
      <c r="A24" s="22">
        <v>37292</v>
      </c>
      <c r="B24" s="19">
        <v>218</v>
      </c>
      <c r="C24" s="19">
        <v>193</v>
      </c>
      <c r="D24" s="19">
        <v>230</v>
      </c>
      <c r="E24" s="18">
        <f t="shared" si="0"/>
        <v>641</v>
      </c>
      <c r="F24" s="8">
        <f>AVERAGE($B$4:D24)</f>
        <v>207.23333333333332</v>
      </c>
      <c r="G24" s="19">
        <v>1</v>
      </c>
      <c r="H24" s="19">
        <v>2</v>
      </c>
      <c r="I24" s="19">
        <v>0</v>
      </c>
      <c r="J24" s="18">
        <f t="shared" si="5"/>
        <v>2</v>
      </c>
      <c r="K24" s="18">
        <f t="shared" si="2"/>
        <v>5</v>
      </c>
      <c r="L24" s="13">
        <v>44</v>
      </c>
      <c r="M24" s="13">
        <v>71</v>
      </c>
      <c r="N24" s="2">
        <f aca="true" t="shared" si="14" ref="N24:P25">IF(B24&gt;199,1+N23,0+N23)</f>
        <v>14</v>
      </c>
      <c r="O24" s="2">
        <f t="shared" si="14"/>
        <v>10</v>
      </c>
      <c r="P24" s="2">
        <f t="shared" si="14"/>
        <v>12</v>
      </c>
      <c r="Q24" s="2">
        <f aca="true" t="shared" si="15" ref="Q24:Q29">IF(E24&gt;600,1+Q23,0+Q23)</f>
        <v>13</v>
      </c>
    </row>
    <row r="25" spans="1:17" ht="12.75">
      <c r="A25" s="22">
        <v>37299</v>
      </c>
      <c r="B25" s="19">
        <v>226</v>
      </c>
      <c r="C25" s="19">
        <v>258</v>
      </c>
      <c r="D25" s="19">
        <v>222</v>
      </c>
      <c r="E25" s="18">
        <f t="shared" si="0"/>
        <v>706</v>
      </c>
      <c r="F25" s="8">
        <f>AVERAGE($B$4:D25)</f>
        <v>208.57142857142858</v>
      </c>
      <c r="G25" s="19">
        <v>2</v>
      </c>
      <c r="H25" s="19">
        <v>1</v>
      </c>
      <c r="I25" s="19">
        <v>1</v>
      </c>
      <c r="J25" s="18">
        <f aca="true" t="shared" si="16" ref="J25:J38">2*(G25)+I25</f>
        <v>5</v>
      </c>
      <c r="K25" s="18">
        <f t="shared" si="2"/>
        <v>2</v>
      </c>
      <c r="L25" s="13">
        <v>45</v>
      </c>
      <c r="M25" s="13">
        <v>118</v>
      </c>
      <c r="N25" s="2">
        <f t="shared" si="14"/>
        <v>15</v>
      </c>
      <c r="O25" s="2">
        <f t="shared" si="14"/>
        <v>11</v>
      </c>
      <c r="P25" s="2">
        <f t="shared" si="14"/>
        <v>13</v>
      </c>
      <c r="Q25" s="2">
        <f t="shared" si="15"/>
        <v>14</v>
      </c>
    </row>
    <row r="26" spans="1:17" ht="12.75">
      <c r="A26" s="22">
        <v>37306</v>
      </c>
      <c r="B26" s="18">
        <v>223</v>
      </c>
      <c r="C26" s="18">
        <v>225</v>
      </c>
      <c r="D26" s="18">
        <v>178</v>
      </c>
      <c r="E26" s="18">
        <f t="shared" si="0"/>
        <v>626</v>
      </c>
      <c r="F26" s="8">
        <f>AVERAGE($B$4:D26)</f>
        <v>208.57575757575756</v>
      </c>
      <c r="G26" s="19">
        <v>2</v>
      </c>
      <c r="H26" s="19">
        <v>1</v>
      </c>
      <c r="I26" s="19">
        <v>1</v>
      </c>
      <c r="J26" s="18">
        <f t="shared" si="16"/>
        <v>5</v>
      </c>
      <c r="K26" s="18">
        <f t="shared" si="2"/>
        <v>2</v>
      </c>
      <c r="L26" s="10">
        <v>45</v>
      </c>
      <c r="M26" s="10">
        <v>42</v>
      </c>
      <c r="N26" s="2">
        <f aca="true" t="shared" si="17" ref="N26:P27">IF(B26&gt;199,1+N25,0+N25)</f>
        <v>16</v>
      </c>
      <c r="O26" s="2">
        <f t="shared" si="17"/>
        <v>12</v>
      </c>
      <c r="P26" s="2">
        <f t="shared" si="17"/>
        <v>13</v>
      </c>
      <c r="Q26" s="2">
        <f t="shared" si="15"/>
        <v>15</v>
      </c>
    </row>
    <row r="27" spans="1:17" ht="12.75">
      <c r="A27" s="22">
        <v>37313</v>
      </c>
      <c r="B27" s="19">
        <v>217</v>
      </c>
      <c r="C27" s="19">
        <v>191</v>
      </c>
      <c r="D27" s="19">
        <v>239</v>
      </c>
      <c r="E27" s="18">
        <f t="shared" si="0"/>
        <v>647</v>
      </c>
      <c r="F27" s="8">
        <f>AVERAGE($B$4:D27)</f>
        <v>208.8840579710145</v>
      </c>
      <c r="G27" s="19">
        <v>2</v>
      </c>
      <c r="H27" s="19">
        <v>1</v>
      </c>
      <c r="I27" s="19">
        <v>1</v>
      </c>
      <c r="J27" s="18">
        <f t="shared" si="16"/>
        <v>5</v>
      </c>
      <c r="K27" s="18">
        <f t="shared" si="2"/>
        <v>2</v>
      </c>
      <c r="L27" s="13">
        <v>49</v>
      </c>
      <c r="M27" s="13">
        <v>109</v>
      </c>
      <c r="N27" s="2">
        <f t="shared" si="17"/>
        <v>17</v>
      </c>
      <c r="O27" s="2">
        <f t="shared" si="17"/>
        <v>12</v>
      </c>
      <c r="P27" s="2">
        <f t="shared" si="17"/>
        <v>14</v>
      </c>
      <c r="Q27" s="2">
        <f t="shared" si="15"/>
        <v>16</v>
      </c>
    </row>
    <row r="28" spans="1:17" ht="12.75">
      <c r="A28" s="22">
        <v>37320</v>
      </c>
      <c r="B28" s="19">
        <v>196</v>
      </c>
      <c r="C28" s="19">
        <v>181</v>
      </c>
      <c r="D28" s="19">
        <v>222</v>
      </c>
      <c r="E28" s="18">
        <f t="shared" si="0"/>
        <v>599</v>
      </c>
      <c r="F28" s="8">
        <f>AVERAGE($B$4:D28)</f>
        <v>208.5</v>
      </c>
      <c r="G28" s="19">
        <v>1</v>
      </c>
      <c r="H28" s="19">
        <v>2</v>
      </c>
      <c r="I28" s="19">
        <v>0</v>
      </c>
      <c r="J28" s="18">
        <f t="shared" si="16"/>
        <v>2</v>
      </c>
      <c r="K28" s="18">
        <f t="shared" si="2"/>
        <v>5</v>
      </c>
      <c r="L28" s="13">
        <v>45</v>
      </c>
      <c r="M28" s="13">
        <v>52</v>
      </c>
      <c r="N28" s="2">
        <f aca="true" t="shared" si="18" ref="N28:P29">IF(B28&gt;199,1+N27,0+N27)</f>
        <v>17</v>
      </c>
      <c r="O28" s="2">
        <f t="shared" si="18"/>
        <v>12</v>
      </c>
      <c r="P28" s="2">
        <f t="shared" si="18"/>
        <v>15</v>
      </c>
      <c r="Q28" s="2">
        <f t="shared" si="15"/>
        <v>16</v>
      </c>
    </row>
    <row r="29" spans="1:17" ht="12.75">
      <c r="A29" s="22">
        <v>37327</v>
      </c>
      <c r="B29" s="19">
        <v>180</v>
      </c>
      <c r="C29" s="19">
        <v>165</v>
      </c>
      <c r="D29" s="19">
        <v>197</v>
      </c>
      <c r="E29" s="18">
        <f t="shared" si="0"/>
        <v>542</v>
      </c>
      <c r="F29" s="8">
        <f>AVERAGE($B$4:D29)</f>
        <v>207.38666666666666</v>
      </c>
      <c r="G29" s="19">
        <v>1</v>
      </c>
      <c r="H29" s="19">
        <v>2</v>
      </c>
      <c r="I29" s="19">
        <v>0</v>
      </c>
      <c r="J29" s="18">
        <f t="shared" si="16"/>
        <v>2</v>
      </c>
      <c r="K29" s="18">
        <f t="shared" si="2"/>
        <v>5</v>
      </c>
      <c r="L29" s="13">
        <v>47</v>
      </c>
      <c r="M29" s="13">
        <v>0</v>
      </c>
      <c r="N29" s="2">
        <f t="shared" si="18"/>
        <v>17</v>
      </c>
      <c r="O29" s="2">
        <f t="shared" si="18"/>
        <v>12</v>
      </c>
      <c r="P29" s="2">
        <f t="shared" si="18"/>
        <v>15</v>
      </c>
      <c r="Q29" s="2">
        <f t="shared" si="15"/>
        <v>16</v>
      </c>
    </row>
    <row r="30" spans="1:17" ht="12.75">
      <c r="A30" s="22">
        <v>37334</v>
      </c>
      <c r="B30" s="19">
        <v>264</v>
      </c>
      <c r="C30" s="19">
        <v>234</v>
      </c>
      <c r="D30" s="19">
        <v>206</v>
      </c>
      <c r="E30" s="18">
        <f t="shared" si="0"/>
        <v>704</v>
      </c>
      <c r="F30" s="8">
        <f>AVERAGE($B$4:D30)</f>
        <v>208.43589743589743</v>
      </c>
      <c r="G30" s="19">
        <v>3</v>
      </c>
      <c r="H30" s="19">
        <v>0</v>
      </c>
      <c r="I30" s="19">
        <v>1</v>
      </c>
      <c r="J30" s="18">
        <f t="shared" si="16"/>
        <v>7</v>
      </c>
      <c r="K30" s="18">
        <f t="shared" si="2"/>
        <v>0</v>
      </c>
      <c r="L30" s="13">
        <v>45</v>
      </c>
      <c r="M30" s="13">
        <v>70</v>
      </c>
      <c r="N30" s="2">
        <f aca="true" t="shared" si="19" ref="N30:P31">IF(B30&gt;199,1+N29,0+N29)</f>
        <v>18</v>
      </c>
      <c r="O30" s="2">
        <f t="shared" si="19"/>
        <v>13</v>
      </c>
      <c r="P30" s="2">
        <f t="shared" si="19"/>
        <v>16</v>
      </c>
      <c r="Q30" s="2">
        <f aca="true" t="shared" si="20" ref="Q30:Q35">IF(E30&gt;600,1+Q29,0+Q29)</f>
        <v>17</v>
      </c>
    </row>
    <row r="31" spans="1:17" ht="12.75">
      <c r="A31" s="22">
        <v>37341</v>
      </c>
      <c r="B31" s="19">
        <v>209</v>
      </c>
      <c r="C31" s="19">
        <v>196</v>
      </c>
      <c r="D31" s="19">
        <v>198</v>
      </c>
      <c r="E31" s="18">
        <f t="shared" si="0"/>
        <v>603</v>
      </c>
      <c r="F31" s="8">
        <f>AVERAGE($B$4:D31)</f>
        <v>208.1604938271605</v>
      </c>
      <c r="G31" s="19">
        <v>2</v>
      </c>
      <c r="H31" s="19">
        <v>1</v>
      </c>
      <c r="I31" s="19">
        <v>1</v>
      </c>
      <c r="J31" s="18">
        <f t="shared" si="16"/>
        <v>5</v>
      </c>
      <c r="K31" s="18">
        <f t="shared" si="2"/>
        <v>2</v>
      </c>
      <c r="L31" s="13">
        <v>48</v>
      </c>
      <c r="M31" s="13">
        <v>46</v>
      </c>
      <c r="N31" s="2">
        <f t="shared" si="19"/>
        <v>19</v>
      </c>
      <c r="O31" s="2">
        <f t="shared" si="19"/>
        <v>13</v>
      </c>
      <c r="P31" s="2">
        <f t="shared" si="19"/>
        <v>16</v>
      </c>
      <c r="Q31" s="2">
        <f t="shared" si="20"/>
        <v>18</v>
      </c>
    </row>
    <row r="32" spans="1:17" ht="12.75">
      <c r="A32" s="22">
        <v>37348</v>
      </c>
      <c r="B32" s="19">
        <v>202</v>
      </c>
      <c r="C32" s="19">
        <v>279</v>
      </c>
      <c r="D32" s="19">
        <v>197</v>
      </c>
      <c r="E32" s="18">
        <f t="shared" si="0"/>
        <v>678</v>
      </c>
      <c r="F32" s="8">
        <f>AVERAGE($B$4:D32)</f>
        <v>208.79761904761904</v>
      </c>
      <c r="G32" s="19">
        <v>2</v>
      </c>
      <c r="H32" s="19">
        <v>1</v>
      </c>
      <c r="I32" s="19">
        <v>1</v>
      </c>
      <c r="J32" s="18">
        <f t="shared" si="16"/>
        <v>5</v>
      </c>
      <c r="K32" s="18">
        <f t="shared" si="2"/>
        <v>2</v>
      </c>
      <c r="L32" s="13">
        <v>50</v>
      </c>
      <c r="M32" s="13">
        <v>216</v>
      </c>
      <c r="N32" s="2">
        <f aca="true" t="shared" si="21" ref="N32:P33">IF(B32&gt;199,1+N31,0+N31)</f>
        <v>20</v>
      </c>
      <c r="O32" s="2">
        <f t="shared" si="21"/>
        <v>14</v>
      </c>
      <c r="P32" s="2">
        <f t="shared" si="21"/>
        <v>16</v>
      </c>
      <c r="Q32" s="2">
        <f t="shared" si="20"/>
        <v>19</v>
      </c>
    </row>
    <row r="33" spans="1:17" ht="12.75">
      <c r="A33" s="22">
        <v>37355</v>
      </c>
      <c r="B33" s="19">
        <v>186</v>
      </c>
      <c r="C33" s="19">
        <v>212</v>
      </c>
      <c r="D33" s="19">
        <v>180</v>
      </c>
      <c r="E33" s="18">
        <f t="shared" si="0"/>
        <v>578</v>
      </c>
      <c r="F33" s="8">
        <f>AVERAGE($B$4:D33)</f>
        <v>208.24137931034483</v>
      </c>
      <c r="G33" s="19">
        <v>0</v>
      </c>
      <c r="H33" s="19">
        <v>3</v>
      </c>
      <c r="I33" s="19">
        <v>0</v>
      </c>
      <c r="J33" s="18">
        <f t="shared" si="16"/>
        <v>0</v>
      </c>
      <c r="K33" s="18">
        <f t="shared" si="2"/>
        <v>7</v>
      </c>
      <c r="L33" s="13">
        <v>50</v>
      </c>
      <c r="M33" s="13">
        <v>0</v>
      </c>
      <c r="N33" s="2">
        <f t="shared" si="21"/>
        <v>20</v>
      </c>
      <c r="O33" s="2">
        <f t="shared" si="21"/>
        <v>15</v>
      </c>
      <c r="P33" s="2">
        <f t="shared" si="21"/>
        <v>16</v>
      </c>
      <c r="Q33" s="2">
        <f t="shared" si="20"/>
        <v>19</v>
      </c>
    </row>
    <row r="34" spans="1:17" ht="12.75">
      <c r="A34" s="22">
        <v>37362</v>
      </c>
      <c r="B34" s="19">
        <v>203</v>
      </c>
      <c r="C34" s="19">
        <v>201</v>
      </c>
      <c r="D34" s="19">
        <v>162</v>
      </c>
      <c r="E34" s="18">
        <f t="shared" si="0"/>
        <v>566</v>
      </c>
      <c r="F34" s="8">
        <f>AVERAGE($B$4:D34)</f>
        <v>207.5888888888889</v>
      </c>
      <c r="G34" s="19">
        <v>2</v>
      </c>
      <c r="H34" s="19">
        <v>1</v>
      </c>
      <c r="I34" s="19">
        <v>1</v>
      </c>
      <c r="J34" s="18">
        <f t="shared" si="16"/>
        <v>5</v>
      </c>
      <c r="K34" s="18">
        <f t="shared" si="2"/>
        <v>2</v>
      </c>
      <c r="L34" s="13">
        <v>50</v>
      </c>
      <c r="M34" s="13">
        <v>8</v>
      </c>
      <c r="N34" s="2">
        <f aca="true" t="shared" si="22" ref="N34:P35">IF(B34&gt;199,1+N33,0+N33)</f>
        <v>21</v>
      </c>
      <c r="O34" s="2">
        <f t="shared" si="22"/>
        <v>16</v>
      </c>
      <c r="P34" s="2">
        <f t="shared" si="22"/>
        <v>16</v>
      </c>
      <c r="Q34" s="2">
        <f t="shared" si="20"/>
        <v>19</v>
      </c>
    </row>
    <row r="35" spans="1:17" ht="12.75">
      <c r="A35" s="22">
        <v>37369</v>
      </c>
      <c r="B35" s="19">
        <v>226</v>
      </c>
      <c r="C35" s="19">
        <v>220</v>
      </c>
      <c r="D35" s="19">
        <v>193</v>
      </c>
      <c r="E35" s="18">
        <f t="shared" si="0"/>
        <v>639</v>
      </c>
      <c r="F35" s="8">
        <f>AVERAGE($B$4:D35)</f>
        <v>207.76344086021504</v>
      </c>
      <c r="G35" s="19">
        <v>2</v>
      </c>
      <c r="H35" s="19">
        <v>1</v>
      </c>
      <c r="I35" s="19">
        <v>1</v>
      </c>
      <c r="J35" s="18">
        <f t="shared" si="16"/>
        <v>5</v>
      </c>
      <c r="K35" s="18">
        <f t="shared" si="2"/>
        <v>2</v>
      </c>
      <c r="L35" s="13">
        <v>47</v>
      </c>
      <c r="M35" s="13">
        <v>76</v>
      </c>
      <c r="N35" s="2">
        <f t="shared" si="22"/>
        <v>22</v>
      </c>
      <c r="O35" s="2">
        <f t="shared" si="22"/>
        <v>17</v>
      </c>
      <c r="P35" s="2">
        <f t="shared" si="22"/>
        <v>16</v>
      </c>
      <c r="Q35" s="2">
        <f t="shared" si="20"/>
        <v>20</v>
      </c>
    </row>
    <row r="36" spans="1:17" ht="12.75">
      <c r="A36" s="22">
        <v>37376</v>
      </c>
      <c r="B36" s="19">
        <v>133</v>
      </c>
      <c r="C36" s="19">
        <v>191</v>
      </c>
      <c r="D36" s="19">
        <v>180</v>
      </c>
      <c r="E36" s="18">
        <f t="shared" si="0"/>
        <v>504</v>
      </c>
      <c r="F36" s="8">
        <f>AVERAGE($B$4:D36)</f>
        <v>206.52083333333334</v>
      </c>
      <c r="G36" s="19">
        <v>0</v>
      </c>
      <c r="H36" s="19">
        <v>3</v>
      </c>
      <c r="I36" s="19">
        <v>0</v>
      </c>
      <c r="J36" s="18">
        <f t="shared" si="16"/>
        <v>0</v>
      </c>
      <c r="K36" s="18">
        <f t="shared" si="2"/>
        <v>7</v>
      </c>
      <c r="L36" s="13">
        <v>57</v>
      </c>
      <c r="M36" s="13">
        <v>4</v>
      </c>
      <c r="N36" s="2">
        <f aca="true" t="shared" si="23" ref="N36:P37">IF(B36&gt;199,1+N35,0+N35)</f>
        <v>22</v>
      </c>
      <c r="O36" s="2">
        <f t="shared" si="23"/>
        <v>17</v>
      </c>
      <c r="P36" s="2">
        <f t="shared" si="23"/>
        <v>16</v>
      </c>
      <c r="Q36" s="2">
        <f>IF(E36&gt;600,1+Q35,0+Q35)</f>
        <v>20</v>
      </c>
    </row>
    <row r="37" spans="1:17" ht="12.75">
      <c r="A37" s="22">
        <v>37383</v>
      </c>
      <c r="B37" s="19">
        <v>166</v>
      </c>
      <c r="C37" s="19">
        <v>147</v>
      </c>
      <c r="D37" s="19">
        <v>195</v>
      </c>
      <c r="E37" s="18">
        <f t="shared" si="0"/>
        <v>508</v>
      </c>
      <c r="F37" s="8">
        <f>AVERAGE($B$4:D37)</f>
        <v>205.3939393939394</v>
      </c>
      <c r="G37" s="19">
        <v>1</v>
      </c>
      <c r="H37" s="19">
        <v>2</v>
      </c>
      <c r="I37" s="19">
        <v>0</v>
      </c>
      <c r="J37" s="18">
        <f t="shared" si="16"/>
        <v>2</v>
      </c>
      <c r="K37" s="18">
        <f t="shared" si="2"/>
        <v>5</v>
      </c>
      <c r="L37" s="13">
        <v>55</v>
      </c>
      <c r="M37" s="13">
        <v>33</v>
      </c>
      <c r="N37" s="2">
        <f t="shared" si="23"/>
        <v>22</v>
      </c>
      <c r="O37" s="2">
        <f t="shared" si="23"/>
        <v>17</v>
      </c>
      <c r="P37" s="2">
        <f t="shared" si="23"/>
        <v>16</v>
      </c>
      <c r="Q37" s="2">
        <f>IF(E37&gt;600,1+Q36,0+Q36)</f>
        <v>20</v>
      </c>
    </row>
    <row r="38" spans="1:17" ht="12.75">
      <c r="A38" s="22">
        <v>37390</v>
      </c>
      <c r="B38" s="19">
        <v>157</v>
      </c>
      <c r="C38" s="19">
        <v>203</v>
      </c>
      <c r="D38" s="19">
        <v>188</v>
      </c>
      <c r="E38" s="18">
        <f t="shared" si="0"/>
        <v>548</v>
      </c>
      <c r="F38" s="8">
        <f>AVERAGE($B$4:D38)</f>
        <v>204.72549019607843</v>
      </c>
      <c r="G38" s="19">
        <v>1</v>
      </c>
      <c r="H38" s="19">
        <v>2</v>
      </c>
      <c r="I38" s="19">
        <v>1</v>
      </c>
      <c r="J38" s="18">
        <f t="shared" si="16"/>
        <v>3</v>
      </c>
      <c r="K38" s="18">
        <f t="shared" si="2"/>
        <v>4</v>
      </c>
      <c r="L38" s="13">
        <v>53</v>
      </c>
      <c r="M38" s="13">
        <v>266</v>
      </c>
      <c r="N38" s="2">
        <f>IF(B38&gt;199,1+N37,0+N37)</f>
        <v>22</v>
      </c>
      <c r="O38" s="2">
        <f>IF(C38&gt;199,1+O37,0+O37)</f>
        <v>18</v>
      </c>
      <c r="P38" s="2">
        <f>IF(D38&gt;199,1+P37,0+P37)</f>
        <v>16</v>
      </c>
      <c r="Q38" s="2">
        <f>IF(E38&gt;600,1+Q37,0+Q37)</f>
        <v>20</v>
      </c>
    </row>
    <row r="39" spans="1:17" ht="12.75">
      <c r="A39" s="22"/>
      <c r="B39" s="19"/>
      <c r="C39" s="19"/>
      <c r="D39" s="19"/>
      <c r="E39" s="18"/>
      <c r="F39" s="8"/>
      <c r="G39" s="19"/>
      <c r="H39" s="19"/>
      <c r="I39" s="19"/>
      <c r="J39" s="18"/>
      <c r="K39" s="18"/>
      <c r="L39" s="13"/>
      <c r="M39" s="13"/>
      <c r="N39" s="2"/>
      <c r="O39" s="2"/>
      <c r="P39" s="2"/>
      <c r="Q39" s="2"/>
    </row>
    <row r="40" spans="1:17" ht="12.75">
      <c r="A40" s="22"/>
      <c r="B40" s="19"/>
      <c r="C40" s="19"/>
      <c r="D40" s="19"/>
      <c r="E40" s="18"/>
      <c r="F40" s="8"/>
      <c r="G40" s="19"/>
      <c r="H40" s="19"/>
      <c r="I40" s="19"/>
      <c r="J40" s="18"/>
      <c r="K40" s="18"/>
      <c r="L40" s="13"/>
      <c r="M40" s="13"/>
      <c r="N40" s="2"/>
      <c r="O40" s="2"/>
      <c r="P40" s="2"/>
      <c r="Q40" s="2"/>
    </row>
    <row r="41" spans="1:17" ht="12.75">
      <c r="A41" s="15"/>
      <c r="B41" s="19"/>
      <c r="C41" s="19"/>
      <c r="D41" s="19"/>
      <c r="E41" s="18"/>
      <c r="F41" s="8"/>
      <c r="G41" s="19"/>
      <c r="H41" s="19"/>
      <c r="I41" s="19"/>
      <c r="J41" s="18"/>
      <c r="K41" s="18"/>
      <c r="L41" s="13"/>
      <c r="M41" s="13"/>
      <c r="N41" s="2"/>
      <c r="O41" s="2"/>
      <c r="P41" s="2"/>
      <c r="Q41" s="2"/>
    </row>
    <row r="42" spans="1:17" ht="12.75">
      <c r="A42" s="20" t="s">
        <v>24</v>
      </c>
      <c r="B42" s="12"/>
      <c r="C42" s="12"/>
      <c r="D42" s="12"/>
      <c r="E42" s="12"/>
      <c r="F42" s="12"/>
      <c r="G42" s="12">
        <f>SUM(G21:G41)</f>
        <v>26</v>
      </c>
      <c r="H42" s="12">
        <f>SUM(H21:H41)</f>
        <v>28</v>
      </c>
      <c r="I42" s="12">
        <f>SUM(I21:I41)</f>
        <v>10</v>
      </c>
      <c r="J42" s="12">
        <f>SUM(J21:J41)</f>
        <v>62</v>
      </c>
      <c r="K42" s="12">
        <f>SUM(K21:K41)</f>
        <v>64</v>
      </c>
      <c r="L42" s="13"/>
      <c r="M42" s="13"/>
      <c r="N42" s="2"/>
      <c r="O42" s="2"/>
      <c r="P42" s="2"/>
      <c r="Q42" s="2"/>
    </row>
    <row r="43" spans="1:17" ht="12.75">
      <c r="A43" s="20" t="s">
        <v>25</v>
      </c>
      <c r="B43" s="12"/>
      <c r="C43" s="12"/>
      <c r="D43" s="12"/>
      <c r="E43" s="12"/>
      <c r="F43" s="12"/>
      <c r="G43" s="21">
        <f>AVERAGE(G21:G41)</f>
        <v>1.4444444444444444</v>
      </c>
      <c r="H43" s="21">
        <f>AVERAGE(H21:H41)</f>
        <v>1.5555555555555556</v>
      </c>
      <c r="I43" s="21">
        <f>AVERAGE(I21:I41)</f>
        <v>0.5555555555555556</v>
      </c>
      <c r="J43" s="21">
        <f>AVERAGE(J21:J41)</f>
        <v>3.4444444444444446</v>
      </c>
      <c r="K43" s="21">
        <f>AVERAGE(K21:K41)</f>
        <v>3.5555555555555554</v>
      </c>
      <c r="L43" s="13"/>
      <c r="M43" s="13"/>
      <c r="N43" s="2"/>
      <c r="O43" s="2"/>
      <c r="P43" s="2"/>
      <c r="Q43" s="2"/>
    </row>
    <row r="44" spans="1:17" ht="12.75">
      <c r="A44" s="17" t="s">
        <v>11</v>
      </c>
      <c r="B44" s="2">
        <f>SUM(B4:B41)</f>
        <v>6962</v>
      </c>
      <c r="C44" s="2">
        <f>SUM(C4:C41)</f>
        <v>6945</v>
      </c>
      <c r="D44" s="2">
        <f>SUM(D4:D41)</f>
        <v>6975</v>
      </c>
      <c r="E44" s="2">
        <f>SUM(E4:E41)</f>
        <v>20882</v>
      </c>
      <c r="F44" s="8"/>
      <c r="G44" s="18">
        <f aca="true" t="shared" si="24" ref="G44:M44">SUM(G4:G42)</f>
        <v>83</v>
      </c>
      <c r="H44" s="18">
        <f t="shared" si="24"/>
        <v>76</v>
      </c>
      <c r="I44" s="18">
        <f t="shared" si="24"/>
        <v>33</v>
      </c>
      <c r="J44" s="18">
        <f t="shared" si="24"/>
        <v>199</v>
      </c>
      <c r="K44" s="18">
        <f t="shared" si="24"/>
        <v>172</v>
      </c>
      <c r="L44" s="11">
        <f t="shared" si="24"/>
        <v>1336</v>
      </c>
      <c r="M44" s="11">
        <f t="shared" si="24"/>
        <v>1678</v>
      </c>
      <c r="N44" s="2"/>
      <c r="O44" s="2"/>
      <c r="P44" s="2"/>
      <c r="Q44" s="2"/>
    </row>
    <row r="45" spans="1:17" ht="12.75">
      <c r="A45" s="17" t="s">
        <v>12</v>
      </c>
      <c r="B45" s="8">
        <f>AVERAGE(B4:B41)</f>
        <v>204.76470588235293</v>
      </c>
      <c r="C45" s="8">
        <f>AVERAGE(C4:C41)</f>
        <v>204.26470588235293</v>
      </c>
      <c r="D45" s="8">
        <f>AVERAGE(D4:D41)</f>
        <v>205.14705882352942</v>
      </c>
      <c r="E45" s="8">
        <f>AVERAGE(E4:E41)</f>
        <v>614.1764705882352</v>
      </c>
      <c r="F45" s="8"/>
      <c r="G45" s="8">
        <f>AVERAGE(G4:G41)</f>
        <v>1.6285714285714286</v>
      </c>
      <c r="H45" s="8">
        <f>AVERAGE(H4:H41)</f>
        <v>1.3714285714285714</v>
      </c>
      <c r="I45" s="8">
        <f>AVERAGE(I4:I41)</f>
        <v>0.6571428571428571</v>
      </c>
      <c r="J45" s="8">
        <f>AVERAGE(J4:J41)</f>
        <v>3.914285714285714</v>
      </c>
      <c r="K45" s="8">
        <f>AVERAGE(K4:K41)</f>
        <v>3.085714285714286</v>
      </c>
      <c r="L45" s="11">
        <f>AVERAGE(L4:L42)</f>
        <v>39.294117647058826</v>
      </c>
      <c r="M45" s="11">
        <f>AVERAGE(M4:M42)</f>
        <v>49.35294117647059</v>
      </c>
      <c r="N45" s="2"/>
      <c r="O45" s="2"/>
      <c r="P45" s="2"/>
      <c r="Q45" s="2"/>
    </row>
    <row r="46" spans="1:17" ht="12.75">
      <c r="A46" s="17" t="s">
        <v>13</v>
      </c>
      <c r="B46" s="2">
        <f>MAX(B4:B41)</f>
        <v>264</v>
      </c>
      <c r="C46" s="2">
        <f>MAX(C4:C41)</f>
        <v>279</v>
      </c>
      <c r="D46" s="2">
        <f>MAX(D4:D41)</f>
        <v>257</v>
      </c>
      <c r="E46" s="2">
        <f>MAX(E4:E41)</f>
        <v>728</v>
      </c>
      <c r="F46" s="8"/>
      <c r="G46" s="2"/>
      <c r="H46" s="2"/>
      <c r="I46" s="2"/>
      <c r="J46" s="2"/>
      <c r="K46" s="2"/>
      <c r="L46" s="4"/>
      <c r="M46" s="11">
        <f>MAX(M4:M42)</f>
        <v>266</v>
      </c>
      <c r="N46" s="2"/>
      <c r="O46" s="2"/>
      <c r="P46" s="2"/>
      <c r="Q46" s="2"/>
    </row>
    <row r="47" spans="1:17" ht="12.75">
      <c r="A47" s="17" t="s">
        <v>14</v>
      </c>
      <c r="B47" s="2">
        <f>MIN(B4:B41)</f>
        <v>133</v>
      </c>
      <c r="C47" s="2">
        <f>MIN(C4:C41)</f>
        <v>147</v>
      </c>
      <c r="D47" s="2">
        <f>MIN(D4:D41)</f>
        <v>162</v>
      </c>
      <c r="E47" s="2">
        <f>MIN(E4:E41)</f>
        <v>504</v>
      </c>
      <c r="F47" s="8"/>
      <c r="G47" s="2"/>
      <c r="H47" s="2"/>
      <c r="I47" s="2"/>
      <c r="J47" s="2"/>
      <c r="K47" s="2"/>
      <c r="L47" s="4"/>
      <c r="M47" s="4"/>
      <c r="N47" s="2"/>
      <c r="O47" s="2"/>
      <c r="P47" s="2"/>
      <c r="Q47" s="2"/>
    </row>
    <row r="48" spans="1:13" ht="12.75">
      <c r="A48" s="17" t="s">
        <v>18</v>
      </c>
      <c r="B48" s="2">
        <f>COUNT(B4:B41)</f>
        <v>34</v>
      </c>
      <c r="C48" s="2">
        <f>COUNT(C4:C41)</f>
        <v>34</v>
      </c>
      <c r="D48" s="2">
        <f>COUNT(D4:D41)</f>
        <v>34</v>
      </c>
      <c r="E48" s="2"/>
      <c r="F48" s="8"/>
      <c r="G48" s="2"/>
      <c r="H48" s="2"/>
      <c r="I48" s="2"/>
      <c r="J48" s="2"/>
      <c r="K48" s="2"/>
      <c r="L48" s="4"/>
      <c r="M48" s="4"/>
    </row>
    <row r="49" spans="1:13" ht="12.75">
      <c r="A49" s="15"/>
      <c r="B49" s="2"/>
      <c r="C49" s="2"/>
      <c r="D49" s="2"/>
      <c r="E49" s="2"/>
      <c r="F49" s="8"/>
      <c r="G49" s="2"/>
      <c r="H49" s="2"/>
      <c r="I49" s="2"/>
      <c r="J49" s="2"/>
      <c r="K49" s="2"/>
      <c r="L49" s="4"/>
      <c r="M49" s="4"/>
    </row>
    <row r="50" spans="1:13" ht="12.75">
      <c r="A50" s="15"/>
      <c r="B50" s="2"/>
      <c r="C50" s="2"/>
      <c r="D50" s="2"/>
      <c r="E50" s="2"/>
      <c r="F50" s="8"/>
      <c r="G50" s="2"/>
      <c r="H50" s="2"/>
      <c r="I50" s="2"/>
      <c r="J50" s="2"/>
      <c r="K50" s="2"/>
      <c r="L50" s="4"/>
      <c r="M50" s="4"/>
    </row>
    <row r="51" spans="1:13" ht="12.75">
      <c r="A51" s="15"/>
      <c r="B51" s="2"/>
      <c r="C51" s="2"/>
      <c r="D51" s="2"/>
      <c r="E51" s="2"/>
      <c r="F51" s="8"/>
      <c r="G51" s="2"/>
      <c r="H51" s="2"/>
      <c r="I51" s="2"/>
      <c r="J51" s="2"/>
      <c r="K51" s="2"/>
      <c r="L51" s="4"/>
      <c r="M51" s="4"/>
    </row>
    <row r="52" spans="1:13" ht="12.75">
      <c r="A52" s="15"/>
      <c r="B52" s="2"/>
      <c r="C52" s="2"/>
      <c r="D52" s="2"/>
      <c r="E52" s="2"/>
      <c r="F52" s="8"/>
      <c r="G52" s="2"/>
      <c r="H52" s="2"/>
      <c r="I52" s="2"/>
      <c r="J52" s="2"/>
      <c r="K52" s="2"/>
      <c r="L52" s="4"/>
      <c r="M52" s="4"/>
    </row>
    <row r="53" spans="1:13" ht="12.75">
      <c r="A53" s="15"/>
      <c r="B53" s="2"/>
      <c r="C53" s="2"/>
      <c r="D53" s="2"/>
      <c r="E53" s="2"/>
      <c r="F53" s="8"/>
      <c r="G53" s="2"/>
      <c r="H53" s="2"/>
      <c r="I53" s="2"/>
      <c r="J53" s="2"/>
      <c r="K53" s="2"/>
      <c r="L53" s="4"/>
      <c r="M53" s="4"/>
    </row>
    <row r="54" spans="1:13" ht="12.75">
      <c r="A54" s="15"/>
      <c r="B54" s="2"/>
      <c r="C54" s="2"/>
      <c r="D54" s="2"/>
      <c r="E54" s="2"/>
      <c r="F54" s="8"/>
      <c r="G54" s="2"/>
      <c r="H54" s="2"/>
      <c r="I54" s="2"/>
      <c r="J54" s="2"/>
      <c r="K54" s="2"/>
      <c r="L54" s="4"/>
      <c r="M54" s="4"/>
    </row>
    <row r="55" spans="1:13" ht="12.75">
      <c r="A55" s="15"/>
      <c r="B55" s="2"/>
      <c r="C55" s="2"/>
      <c r="D55" s="2"/>
      <c r="E55" s="2"/>
      <c r="F55" s="8"/>
      <c r="G55" s="2"/>
      <c r="H55" s="2"/>
      <c r="I55" s="2"/>
      <c r="J55" s="2"/>
      <c r="K55" s="2"/>
      <c r="L55" s="4"/>
      <c r="M55" s="4"/>
    </row>
    <row r="56" spans="1:13" ht="12.75">
      <c r="A56" s="15"/>
      <c r="B56" s="2"/>
      <c r="C56" s="2"/>
      <c r="D56" s="2"/>
      <c r="E56" s="2"/>
      <c r="F56" s="8"/>
      <c r="G56" s="2"/>
      <c r="H56" s="2"/>
      <c r="I56" s="2"/>
      <c r="J56" s="2"/>
      <c r="K56" s="2"/>
      <c r="L56" s="4"/>
      <c r="M56" s="4"/>
    </row>
    <row r="57" spans="1:13" ht="12.75">
      <c r="A57" s="15"/>
      <c r="B57" s="2"/>
      <c r="C57" s="2"/>
      <c r="D57" s="2"/>
      <c r="E57" s="2"/>
      <c r="F57" s="8"/>
      <c r="G57" s="2"/>
      <c r="H57" s="2"/>
      <c r="I57" s="2"/>
      <c r="J57" s="2"/>
      <c r="K57" s="2"/>
      <c r="L57" s="4"/>
      <c r="M57" s="4"/>
    </row>
    <row r="58" spans="1:13" ht="12.75">
      <c r="A58" s="15"/>
      <c r="B58" s="2"/>
      <c r="C58" s="2"/>
      <c r="D58" s="2"/>
      <c r="E58" s="2"/>
      <c r="F58" s="8"/>
      <c r="G58" s="2"/>
      <c r="H58" s="2"/>
      <c r="I58" s="2"/>
      <c r="J58" s="2"/>
      <c r="K58" s="2"/>
      <c r="L58" s="4"/>
      <c r="M58" s="4"/>
    </row>
    <row r="59" spans="1:13" ht="12.75">
      <c r="A59" s="15"/>
      <c r="B59" s="2"/>
      <c r="C59" s="2"/>
      <c r="D59" s="2"/>
      <c r="E59" s="2"/>
      <c r="F59" s="8"/>
      <c r="G59" s="2"/>
      <c r="H59" s="2"/>
      <c r="I59" s="2"/>
      <c r="J59" s="2"/>
      <c r="K59" s="2"/>
      <c r="L59" s="4"/>
      <c r="M59" s="4"/>
    </row>
    <row r="60" spans="1:13" ht="12.75">
      <c r="A60" s="15"/>
      <c r="B60" s="2"/>
      <c r="C60" s="2"/>
      <c r="D60" s="2"/>
      <c r="E60" s="2"/>
      <c r="F60" s="8"/>
      <c r="G60" s="2"/>
      <c r="H60" s="2"/>
      <c r="I60" s="2"/>
      <c r="J60" s="2"/>
      <c r="K60" s="2"/>
      <c r="L60" s="4"/>
      <c r="M60" s="4"/>
    </row>
    <row r="61" spans="1:13" ht="12.75">
      <c r="A61" s="15"/>
      <c r="B61" s="2"/>
      <c r="C61" s="2"/>
      <c r="D61" s="2"/>
      <c r="E61" s="2"/>
      <c r="F61" s="8"/>
      <c r="G61" s="2"/>
      <c r="H61" s="2"/>
      <c r="I61" s="2"/>
      <c r="J61" s="2"/>
      <c r="K61" s="2"/>
      <c r="L61" s="4"/>
      <c r="M61" s="4"/>
    </row>
    <row r="62" spans="1:13" ht="12.75">
      <c r="A62" s="15"/>
      <c r="B62" s="2"/>
      <c r="C62" s="2"/>
      <c r="D62" s="2"/>
      <c r="E62" s="2"/>
      <c r="F62" s="8"/>
      <c r="G62" s="2"/>
      <c r="H62" s="2"/>
      <c r="I62" s="2"/>
      <c r="J62" s="2"/>
      <c r="K62" s="2"/>
      <c r="L62" s="4"/>
      <c r="M62" s="4"/>
    </row>
    <row r="63" spans="1:13" ht="12.75">
      <c r="A63" s="15"/>
      <c r="B63" s="2"/>
      <c r="C63" s="2"/>
      <c r="D63" s="2"/>
      <c r="E63" s="2"/>
      <c r="F63" s="8"/>
      <c r="G63" s="2"/>
      <c r="H63" s="2"/>
      <c r="I63" s="2"/>
      <c r="J63" s="2"/>
      <c r="K63" s="2"/>
      <c r="L63" s="4"/>
      <c r="M63" s="4"/>
    </row>
    <row r="64" spans="1:13" ht="12.75">
      <c r="A64" s="15"/>
      <c r="B64" s="2"/>
      <c r="C64" s="2"/>
      <c r="D64" s="2"/>
      <c r="E64" s="2"/>
      <c r="F64" s="8"/>
      <c r="G64" s="2"/>
      <c r="H64" s="2"/>
      <c r="I64" s="2"/>
      <c r="J64" s="2"/>
      <c r="K64" s="2"/>
      <c r="L64" s="4"/>
      <c r="M64" s="4"/>
    </row>
    <row r="65" spans="1:13" ht="12.75">
      <c r="A65" s="15"/>
      <c r="B65" s="2"/>
      <c r="C65" s="2"/>
      <c r="D65" s="2"/>
      <c r="E65" s="2"/>
      <c r="F65" s="8"/>
      <c r="G65" s="2"/>
      <c r="H65" s="2"/>
      <c r="I65" s="2"/>
      <c r="J65" s="2"/>
      <c r="K65" s="2"/>
      <c r="L65" s="4"/>
      <c r="M65" s="4"/>
    </row>
    <row r="66" spans="1:13" ht="12.75">
      <c r="A66" s="15"/>
      <c r="B66" s="2"/>
      <c r="C66" s="2"/>
      <c r="D66" s="2"/>
      <c r="E66" s="2"/>
      <c r="F66" s="8"/>
      <c r="G66" s="2"/>
      <c r="H66" s="2"/>
      <c r="I66" s="2"/>
      <c r="J66" s="2"/>
      <c r="K66" s="2"/>
      <c r="L66" s="4"/>
      <c r="M66" s="4"/>
    </row>
    <row r="67" spans="1:13" ht="12.75">
      <c r="A67" s="15"/>
      <c r="B67" s="2"/>
      <c r="C67" s="2"/>
      <c r="D67" s="2"/>
      <c r="E67" s="2"/>
      <c r="F67" s="8"/>
      <c r="G67" s="2"/>
      <c r="H67" s="2"/>
      <c r="I67" s="2"/>
      <c r="J67" s="2"/>
      <c r="K67" s="2"/>
      <c r="L67" s="4"/>
      <c r="M67" s="4"/>
    </row>
    <row r="68" spans="1:13" ht="12.75">
      <c r="A68" s="15"/>
      <c r="B68" s="2"/>
      <c r="C68" s="2"/>
      <c r="D68" s="2"/>
      <c r="E68" s="2"/>
      <c r="F68" s="8"/>
      <c r="G68" s="2"/>
      <c r="H68" s="2"/>
      <c r="I68" s="2"/>
      <c r="J68" s="2"/>
      <c r="K68" s="2"/>
      <c r="L68" s="4"/>
      <c r="M68" s="4"/>
    </row>
    <row r="69" spans="1:13" ht="12.75">
      <c r="A69" s="15"/>
      <c r="B69" s="2"/>
      <c r="C69" s="2"/>
      <c r="D69" s="2"/>
      <c r="E69" s="2"/>
      <c r="F69" s="8"/>
      <c r="G69" s="2"/>
      <c r="H69" s="2"/>
      <c r="I69" s="2"/>
      <c r="J69" s="2"/>
      <c r="K69" s="2"/>
      <c r="L69" s="4"/>
      <c r="M69" s="4"/>
    </row>
    <row r="70" spans="1:13" ht="12.75">
      <c r="A70" s="15"/>
      <c r="B70" s="2"/>
      <c r="C70" s="2"/>
      <c r="D70" s="2"/>
      <c r="E70" s="2"/>
      <c r="F70" s="8"/>
      <c r="G70" s="2"/>
      <c r="H70" s="2"/>
      <c r="I70" s="2"/>
      <c r="J70" s="2"/>
      <c r="K70" s="2"/>
      <c r="L70" s="4"/>
      <c r="M70" s="4"/>
    </row>
    <row r="71" spans="1:13" ht="12.75">
      <c r="A71" s="15"/>
      <c r="B71" s="2"/>
      <c r="C71" s="2"/>
      <c r="D71" s="2"/>
      <c r="E71" s="2"/>
      <c r="F71" s="8"/>
      <c r="G71" s="2"/>
      <c r="H71" s="2"/>
      <c r="I71" s="2"/>
      <c r="J71" s="2"/>
      <c r="K71" s="2"/>
      <c r="L71" s="4"/>
      <c r="M71" s="4"/>
    </row>
    <row r="72" spans="1:13" ht="12.75">
      <c r="A72" s="15"/>
      <c r="B72" s="2"/>
      <c r="C72" s="2"/>
      <c r="D72" s="2"/>
      <c r="E72" s="2"/>
      <c r="F72" s="8"/>
      <c r="G72" s="2"/>
      <c r="H72" s="2"/>
      <c r="I72" s="2"/>
      <c r="J72" s="2"/>
      <c r="K72" s="2"/>
      <c r="L72" s="4"/>
      <c r="M72" s="4"/>
    </row>
    <row r="73" spans="1:13" ht="12.75">
      <c r="A73" s="15"/>
      <c r="B73" s="2"/>
      <c r="C73" s="2"/>
      <c r="D73" s="2"/>
      <c r="E73" s="2"/>
      <c r="F73" s="8"/>
      <c r="G73" s="2"/>
      <c r="H73" s="2"/>
      <c r="I73" s="2"/>
      <c r="J73" s="2"/>
      <c r="K73" s="2"/>
      <c r="L73" s="4"/>
      <c r="M73" s="4"/>
    </row>
    <row r="74" spans="1:13" ht="12.75">
      <c r="A74" s="15"/>
      <c r="B74" s="2"/>
      <c r="C74" s="2"/>
      <c r="D74" s="2"/>
      <c r="E74" s="2"/>
      <c r="F74" s="8"/>
      <c r="G74" s="2"/>
      <c r="H74" s="2"/>
      <c r="I74" s="2"/>
      <c r="J74" s="2"/>
      <c r="K74" s="2"/>
      <c r="L74" s="4"/>
      <c r="M74" s="4"/>
    </row>
    <row r="75" spans="1:13" ht="12.75">
      <c r="A75" s="15"/>
      <c r="B75" s="2"/>
      <c r="C75" s="2"/>
      <c r="D75" s="2"/>
      <c r="E75" s="2"/>
      <c r="F75" s="8"/>
      <c r="G75" s="2"/>
      <c r="H75" s="2"/>
      <c r="I75" s="2"/>
      <c r="J75" s="2"/>
      <c r="K75" s="2"/>
      <c r="L75" s="4"/>
      <c r="M75" s="4"/>
    </row>
    <row r="76" spans="1:13" ht="12.75">
      <c r="A76" s="15"/>
      <c r="B76" s="2"/>
      <c r="C76" s="2"/>
      <c r="D76" s="2"/>
      <c r="E76" s="2"/>
      <c r="F76" s="8"/>
      <c r="G76" s="2"/>
      <c r="H76" s="2"/>
      <c r="I76" s="2"/>
      <c r="J76" s="2"/>
      <c r="K76" s="2"/>
      <c r="L76" s="4"/>
      <c r="M76" s="4"/>
    </row>
    <row r="77" spans="1:13" ht="12.75">
      <c r="A77" s="15"/>
      <c r="B77" s="2"/>
      <c r="C77" s="2"/>
      <c r="D77" s="2"/>
      <c r="E77" s="2"/>
      <c r="F77" s="8"/>
      <c r="G77" s="2"/>
      <c r="H77" s="2"/>
      <c r="I77" s="2"/>
      <c r="J77" s="2"/>
      <c r="K77" s="2"/>
      <c r="L77" s="4"/>
      <c r="M77" s="4"/>
    </row>
    <row r="78" spans="1:13" ht="12.75">
      <c r="A78" s="15"/>
      <c r="B78" s="2"/>
      <c r="C78" s="2"/>
      <c r="D78" s="2"/>
      <c r="E78" s="2"/>
      <c r="F78" s="8"/>
      <c r="G78" s="2"/>
      <c r="H78" s="2"/>
      <c r="I78" s="2"/>
      <c r="J78" s="2"/>
      <c r="K78" s="2"/>
      <c r="L78" s="4"/>
      <c r="M78" s="4"/>
    </row>
    <row r="79" spans="1:13" ht="12.75">
      <c r="A79" s="15"/>
      <c r="B79" s="2"/>
      <c r="C79" s="2"/>
      <c r="D79" s="2"/>
      <c r="E79" s="2"/>
      <c r="F79" s="8"/>
      <c r="G79" s="2"/>
      <c r="H79" s="2"/>
      <c r="I79" s="2"/>
      <c r="J79" s="2"/>
      <c r="K79" s="2"/>
      <c r="L79" s="4"/>
      <c r="M79" s="4"/>
    </row>
    <row r="80" spans="1:13" ht="12.75">
      <c r="A80" s="15"/>
      <c r="B80" s="2"/>
      <c r="C80" s="2"/>
      <c r="D80" s="2"/>
      <c r="E80" s="2"/>
      <c r="F80" s="8"/>
      <c r="G80" s="2"/>
      <c r="H80" s="2"/>
      <c r="I80" s="2"/>
      <c r="J80" s="2"/>
      <c r="K80" s="2"/>
      <c r="L80" s="4"/>
      <c r="M80" s="4"/>
    </row>
    <row r="81" spans="1:13" ht="12.75">
      <c r="A81" s="15"/>
      <c r="B81" s="2"/>
      <c r="C81" s="2"/>
      <c r="D81" s="2"/>
      <c r="E81" s="2"/>
      <c r="F81" s="8"/>
      <c r="G81" s="2"/>
      <c r="H81" s="2"/>
      <c r="I81" s="2"/>
      <c r="J81" s="2"/>
      <c r="K81" s="2"/>
      <c r="L81" s="4"/>
      <c r="M81" s="4"/>
    </row>
    <row r="82" spans="1:13" ht="12.75">
      <c r="A82" s="15"/>
      <c r="B82" s="2"/>
      <c r="C82" s="2"/>
      <c r="D82" s="2"/>
      <c r="E82" s="2"/>
      <c r="F82" s="8"/>
      <c r="G82" s="2"/>
      <c r="H82" s="2"/>
      <c r="I82" s="2"/>
      <c r="J82" s="2"/>
      <c r="K82" s="2"/>
      <c r="L82" s="4"/>
      <c r="M82" s="4"/>
    </row>
    <row r="83" spans="1:13" ht="12.75">
      <c r="A83" s="15"/>
      <c r="B83" s="2"/>
      <c r="C83" s="2"/>
      <c r="D83" s="2"/>
      <c r="E83" s="2"/>
      <c r="F83" s="8"/>
      <c r="G83" s="2"/>
      <c r="H83" s="2"/>
      <c r="I83" s="2"/>
      <c r="J83" s="2"/>
      <c r="K83" s="2"/>
      <c r="L83" s="4"/>
      <c r="M83" s="4"/>
    </row>
    <row r="84" spans="1:13" ht="12.75">
      <c r="A84" s="15"/>
      <c r="B84" s="2"/>
      <c r="C84" s="2"/>
      <c r="D84" s="2"/>
      <c r="E84" s="2"/>
      <c r="F84" s="8"/>
      <c r="G84" s="2"/>
      <c r="H84" s="2"/>
      <c r="I84" s="2"/>
      <c r="J84" s="2"/>
      <c r="K84" s="2"/>
      <c r="L84" s="4"/>
      <c r="M84" s="4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</sheetData>
  <printOptions/>
  <pageMargins left="0.77" right="0.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Catalano</dc:creator>
  <cp:keywords/>
  <dc:description/>
  <cp:lastModifiedBy>Vince</cp:lastModifiedBy>
  <cp:lastPrinted>2002-02-13T06:17:34Z</cp:lastPrinted>
  <dcterms:created xsi:type="dcterms:W3CDTF">2000-09-06T04:26:14Z</dcterms:created>
  <dcterms:modified xsi:type="dcterms:W3CDTF">2002-05-15T04:58:47Z</dcterms:modified>
  <cp:category/>
  <cp:version/>
  <cp:contentType/>
  <cp:contentStatus/>
</cp:coreProperties>
</file>